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nska18 - Oprava bytu č.4" sheetId="2" state="visible" r:id="rId3"/>
  </sheets>
  <definedNames>
    <definedName function="false" hidden="false" localSheetId="1" name="_xlnm.Print_Area" vbProcedure="false">'Janska18 - Oprava bytu č.4'!$C$4:$J$76,'Janska18 - Oprava bytu č.4'!$C$82:$J$119,'Janska18 - Oprava bytu č.4'!$C$125:$K$426</definedName>
    <definedName function="false" hidden="false" localSheetId="1" name="_xlnm.Print_Titles" vbProcedure="false">'Janska18 - Oprava bytu č.4'!$135:$135</definedName>
    <definedName function="false" hidden="true" localSheetId="1" name="_xlnm._FilterDatabase" vbProcedure="false">'Janska18 - Oprava bytu č.4'!$C$135:$K$426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<sst xmlns="http://schemas.openxmlformats.org/spreadsheetml/2006/main" count="3606" uniqueCount="974">
  <si>
    <t xml:space="preserve">Export Komplet</t>
  </si>
  <si>
    <t xml:space="preserve">2.0</t>
  </si>
  <si>
    <t xml:space="preserve">False</t>
  </si>
  <si>
    <t xml:space="preserve">{08b83822-7925-4619-9538-03b64d472f8d}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</si>
  <si>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</si>
  <si>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</si>
  <si>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</si>
  <si>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</si>
  <si>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</si>
  <si>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</si>
  <si>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</si>
  <si>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</si>
  <si>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</si>
  <si>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Janska18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</si>
  <si>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</si>
  <si>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</si>
  <si>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bytu č.4</t>
  </si>
  <si>
    <t xml:space="preserve">KSO:</t>
  </si>
  <si>
    <t xml:space="preserve">CC-CZ:</t>
  </si>
  <si>
    <t xml:space="preserve">Místo:</t>
  </si>
  <si>
    <t xml:space="preserve">Jánská 18,Brno</t>
  </si>
  <si>
    <t xml:space="preserve">Datum:</t>
  </si>
  <si>
    <t xml:space="preserve">24. 11. 2021</t>
  </si>
  <si>
    <t xml:space="preserve">Zadavatel:</t>
  </si>
  <si>
    <t xml:space="preserve">IČ:</t>
  </si>
  <si>
    <t xml:space="preserve">MmBrna, 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</si>
  <si>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</si>
  <si>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</si>
  <si>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</si>
  <si>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</si>
  <si>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</si>
  <si>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</si>
  <si>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</si>
  <si>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</si>
  <si>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</si>
  <si>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</si>
  <si>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</si>
  <si>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</si>
  <si>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</si>
  <si>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</si>
  <si>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</si>
  <si>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</si>
  <si>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</si>
  <si>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</si>
  <si>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</si>
  <si>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</si>
  <si>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</si>
  <si>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</si>
  <si>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</si>
  <si>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</si>
  <si>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</si>
  <si>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</si>
  <si>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</si>
  <si>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</si>
  <si>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</si>
  <si>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</si>
  <si>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</si>
  <si>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</si>
  <si>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</si>
  <si>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</si>
  <si>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</si>
  <si>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</si>
  <si>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</si>
  <si>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</si>
  <si>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</si>
  <si>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</si>
  <si>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</si>
  <si>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</si>
  <si>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</si>
  <si>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</si>
  <si>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</si>
  <si>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</si>
  <si>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</si>
  <si>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</si>
  <si>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</si>
  <si>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</si>
  <si>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</si>
  <si>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</si>
  <si>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</si>
  <si>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</si>
  <si>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</si>
  <si>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</si>
  <si>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</si>
  <si>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</si>
  <si>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</si>
  <si>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</si>
  <si>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</si>
  <si>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</si>
  <si>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</si>
  <si>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</si>
  <si>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</si>
  <si>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</si>
  <si>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</si>
  <si>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</si>
  <si>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</si>
  <si>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</si>
  <si>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</si>
  <si>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</si>
  <si>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</si>
  <si>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741 - Elektroinstalace - silnoproud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</si>
  <si>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</si>
  <si>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</si>
  <si>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</si>
  <si>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</si>
  <si>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</si>
  <si>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</si>
  <si>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</si>
  <si>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</si>
  <si>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</si>
  <si>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</si>
  <si>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</si>
  <si>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</si>
  <si>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</si>
  <si>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</si>
  <si>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</si>
  <si>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</si>
  <si>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</si>
  <si>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</si>
  <si>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</si>
  <si>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</si>
  <si>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</si>
  <si>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</si>
  <si>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</si>
  <si>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</si>
  <si>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</si>
  <si>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</si>
  <si>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</si>
  <si>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</si>
  <si>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</si>
  <si>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 1</t>
  </si>
  <si>
    <t xml:space="preserve">Před zahájením prací zakrýt podlahy,aby nedošlo k poškození PVC a parket</t>
  </si>
  <si>
    <t xml:space="preserve">sada</t>
  </si>
  <si>
    <t xml:space="preserve">4</t>
  </si>
  <si>
    <t xml:space="preserve">2</t>
  </si>
  <si>
    <t xml:space="preserve">-1212552115</t>
  </si>
  <si>
    <t xml:space="preserve">VV</t>
  </si>
  <si>
    <t xml:space="preserve">15,5+7,7+19,4+23,4+25,1+25,1</t>
  </si>
  <si>
    <t xml:space="preserve">1-pol.2</t>
  </si>
  <si>
    <t xml:space="preserve">Zapravení drážek a děr</t>
  </si>
  <si>
    <t xml:space="preserve">1291913148</t>
  </si>
  <si>
    <t xml:space="preserve">6</t>
  </si>
  <si>
    <t xml:space="preserve">Úpravy povrchů, podlahy a osazování výplní</t>
  </si>
  <si>
    <t xml:space="preserve">3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</si>
  <si>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</si>
  <si>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</si>
  <si>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</si>
  <si>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2021 02</t>
  </si>
  <si>
    <t xml:space="preserve">16</t>
  </si>
  <si>
    <t xml:space="preserve">-1681835188</t>
  </si>
  <si>
    <t xml:space="preserve">15,5+4,9+1+10,6+7,7+19,4+23,4+25,1+25,1+0,2+1,0</t>
  </si>
  <si>
    <t xml:space="preserve">612131121</t>
  </si>
  <si>
    <t xml:space="preserve">Penetrační  vnitřních stěn nanášený ručně</t>
  </si>
  <si>
    <t xml:space="preserve">2034331115</t>
  </si>
  <si>
    <t xml:space="preserve">32,3</t>
  </si>
  <si>
    <t xml:space="preserve">5</t>
  </si>
  <si>
    <t xml:space="preserve">612135101</t>
  </si>
  <si>
    <t xml:space="preserve">Hrubá výplň rýh ve stěnách maltou jakékoli šířky rýhy</t>
  </si>
  <si>
    <t xml:space="preserve">-993232747</t>
  </si>
  <si>
    <t xml:space="preserve">"sokl v kuchyni"(2,05+4,3)*0,15</t>
  </si>
  <si>
    <t xml:space="preserve">"okna"(1,0+1,25*2)*0,25+(0,6+1,15*2)*0,25+(0,55+1,0*2)*0,25</t>
  </si>
  <si>
    <t xml:space="preserve">"zapravení rýh elektro a ZTI"(220+50+15)*0,07+(30+3)*0,15</t>
  </si>
  <si>
    <t xml:space="preserve">Součet</t>
  </si>
  <si>
    <t xml:space="preserve">612321141</t>
  </si>
  <si>
    <t xml:space="preserve">Vápenocementová omítka štuková dvouvrstvá vnitřních stěn nanášená ručně</t>
  </si>
  <si>
    <t xml:space="preserve">359164030</t>
  </si>
  <si>
    <t xml:space="preserve">7</t>
  </si>
  <si>
    <t xml:space="preserve">612321191</t>
  </si>
  <si>
    <t xml:space="preserve">Příplatek k vápenocementové omítce vnitřních stěn za každých dalších 5 mm tloušťky ručně</t>
  </si>
  <si>
    <t xml:space="preserve">2104235130</t>
  </si>
  <si>
    <t xml:space="preserve">8</t>
  </si>
  <si>
    <t xml:space="preserve">612325302</t>
  </si>
  <si>
    <t xml:space="preserve">Vápenocementová štuková omítka ostění nebo nadpraží</t>
  </si>
  <si>
    <t xml:space="preserve">-1418615539</t>
  </si>
  <si>
    <t xml:space="preserve">"okna"(1,0+1,25*2)*0,3+(0,6+1,15*2)*0,25+(0,55+1,0*2)*0,25</t>
  </si>
  <si>
    <t xml:space="preserve">9</t>
  </si>
  <si>
    <t xml:space="preserve">612325422</t>
  </si>
  <si>
    <t xml:space="preserve">Oprava vnitřní vápenocementové štukové omítky stěn v rozsahu plochy přes 10 do 30 %</t>
  </si>
  <si>
    <t xml:space="preserve">-991224048</t>
  </si>
  <si>
    <t xml:space="preserve">370,38-32,3</t>
  </si>
  <si>
    <t xml:space="preserve">10</t>
  </si>
  <si>
    <t xml:space="preserve">632450131</t>
  </si>
  <si>
    <t xml:space="preserve">Vyrovnávací cementový potěr tl přes 10 do 20 mm ze suchých směsí provedený v ploše</t>
  </si>
  <si>
    <t xml:space="preserve">-922871414</t>
  </si>
  <si>
    <t xml:space="preserve">11</t>
  </si>
  <si>
    <t xml:space="preserve">619991011</t>
  </si>
  <si>
    <t xml:space="preserve">Obalení konstrukcí a prvků fólií přilepenou lepící páskou</t>
  </si>
  <si>
    <t xml:space="preserve">-2115523663</t>
  </si>
  <si>
    <t xml:space="preserve">0,75*2,6+0,625*1,76+1,1*1,75+2,1*1,75+0,7*1,25+2,7*1,75*2+2,45*1,75+0,7*1,75*2</t>
  </si>
  <si>
    <t xml:space="preserve">Ostatní konstrukce a práce, bourání</t>
  </si>
  <si>
    <t xml:space="preserve">12</t>
  </si>
  <si>
    <t xml:space="preserve">952901111</t>
  </si>
  <si>
    <t xml:space="preserve">Vyčištění budov bytové a občanské výstavby při výšce podlaží do 4 m</t>
  </si>
  <si>
    <t xml:space="preserve">458803942</t>
  </si>
  <si>
    <t xml:space="preserve">133,9</t>
  </si>
  <si>
    <t xml:space="preserve">13</t>
  </si>
  <si>
    <t xml:space="preserve">952-pc 1</t>
  </si>
  <si>
    <t xml:space="preserve">Odvoz a likvidace, háčků a šrouby,světel,kuchyňské linky,volných drátů,polic, garnyží</t>
  </si>
  <si>
    <t xml:space="preserve">579283007</t>
  </si>
  <si>
    <t xml:space="preserve">14</t>
  </si>
  <si>
    <t xml:space="preserve">952-pc 2</t>
  </si>
  <si>
    <t xml:space="preserve">Vyklizení komory</t>
  </si>
  <si>
    <t xml:space="preserve">hod</t>
  </si>
  <si>
    <t xml:space="preserve">2077791181</t>
  </si>
  <si>
    <t xml:space="preserve">952-pc 3</t>
  </si>
  <si>
    <t xml:space="preserve">Vyčištění podlah-PVC-místnost č.1, 5, 6, 7, 8,10,11</t>
  </si>
  <si>
    <t xml:space="preserve">1179432365</t>
  </si>
  <si>
    <t xml:space="preserve">6*3</t>
  </si>
  <si>
    <t xml:space="preserve">965081213</t>
  </si>
  <si>
    <t xml:space="preserve">Bourání podlah z dlaždic keramických  tl do 10 mm plochy přes 1 m2</t>
  </si>
  <si>
    <t xml:space="preserve">1448947736</t>
  </si>
  <si>
    <t xml:space="preserve">10,6+4,9+1,0"4,2,3"</t>
  </si>
  <si>
    <t xml:space="preserve">17</t>
  </si>
  <si>
    <t xml:space="preserve">965081611</t>
  </si>
  <si>
    <t xml:space="preserve">Odsekání soklíků rovných</t>
  </si>
  <si>
    <t xml:space="preserve">m</t>
  </si>
  <si>
    <t xml:space="preserve">-123043178</t>
  </si>
  <si>
    <t xml:space="preserve">2,05+4,3"kuchyn"</t>
  </si>
  <si>
    <t xml:space="preserve">18</t>
  </si>
  <si>
    <t xml:space="preserve">968062354</t>
  </si>
  <si>
    <t xml:space="preserve">Vybourání dřevěných rámů oken dvojitých včetně křídel pl do 1 m2</t>
  </si>
  <si>
    <t xml:space="preserve">1971300026</t>
  </si>
  <si>
    <t xml:space="preserve">"2,3,11"1,0*1,25+0,6*1,15+0,55*1,0</t>
  </si>
  <si>
    <t xml:space="preserve">19</t>
  </si>
  <si>
    <t xml:space="preserve">973031616</t>
  </si>
  <si>
    <t xml:space="preserve">Vysekání kapes ve zdivu cihelném na MV nebo MVC pro špalíky a krabice do 100x100x50 mm</t>
  </si>
  <si>
    <t xml:space="preserve">kus</t>
  </si>
  <si>
    <t xml:space="preserve">-698992794</t>
  </si>
  <si>
    <t xml:space="preserve">20</t>
  </si>
  <si>
    <t xml:space="preserve">974031121</t>
  </si>
  <si>
    <t xml:space="preserve">Vysekání rýh ve zdivu cihelném hl do 30 mm š do 30 mm</t>
  </si>
  <si>
    <t xml:space="preserve">498395090</t>
  </si>
  <si>
    <t xml:space="preserve">974031132</t>
  </si>
  <si>
    <t xml:space="preserve">Vysekání rýh ve zdivu cihelném hl do 50 mm š do 70 mm</t>
  </si>
  <si>
    <t xml:space="preserve">-1023083698</t>
  </si>
  <si>
    <t xml:space="preserve">22</t>
  </si>
  <si>
    <t xml:space="preserve">974031133</t>
  </si>
  <si>
    <t xml:space="preserve">Vysekání rýh ve zdivu cihelném hl do 50 mm š do 100 mm</t>
  </si>
  <si>
    <t xml:space="preserve">657359987</t>
  </si>
  <si>
    <t xml:space="preserve">23</t>
  </si>
  <si>
    <t xml:space="preserve">974031142</t>
  </si>
  <si>
    <t xml:space="preserve">Vysekání rýh ve zdivu cihelném hl do 70 mm š do 70 mm</t>
  </si>
  <si>
    <t xml:space="preserve">154760619</t>
  </si>
  <si>
    <t xml:space="preserve">24</t>
  </si>
  <si>
    <t xml:space="preserve">974031164</t>
  </si>
  <si>
    <t xml:space="preserve">Vysekání rýh ve zdivu cihelném hl do 150 mm š do 150 mm</t>
  </si>
  <si>
    <t xml:space="preserve">1520111309</t>
  </si>
  <si>
    <t xml:space="preserve">25</t>
  </si>
  <si>
    <t xml:space="preserve">977131119</t>
  </si>
  <si>
    <t xml:space="preserve">Vrty příklepovými vrtáky D přes 28 do 32 mm do cihelného zdiva nebo prostého betonu</t>
  </si>
  <si>
    <t xml:space="preserve">1974453134</t>
  </si>
  <si>
    <t xml:space="preserve">26</t>
  </si>
  <si>
    <t xml:space="preserve">978011121</t>
  </si>
  <si>
    <t xml:space="preserve">Otlučení (osekání) vnitřní vápenné nebo vápenocementové omítky stropů v rozsahu přes 5 do 10 %</t>
  </si>
  <si>
    <t xml:space="preserve">-187745033</t>
  </si>
  <si>
    <t xml:space="preserve">27</t>
  </si>
  <si>
    <t xml:space="preserve">978013141</t>
  </si>
  <si>
    <t xml:space="preserve">Otlučení (osekání) vnitřní vápenné nebo vápenocementové omítky stěn v rozsahu přes 10 do 30 %</t>
  </si>
  <si>
    <t xml:space="preserve">-337938549</t>
  </si>
  <si>
    <t xml:space="preserve">"1"(3,78+4,61)*2*2,97-1,0*2,0-0,65*2,0*2-0,8*2,0*5-0,3*1,3+5*0,4*2</t>
  </si>
  <si>
    <t xml:space="preserve">"2"(2,42+2,37)*2*2,9-0,7*1,25-0,8*2,0+(1,25*2+0,8)*0,2</t>
  </si>
  <si>
    <t xml:space="preserve">"3"(0,83+1,13)*2*2,97-0,6*1,15-0,65*2,0</t>
  </si>
  <si>
    <t xml:space="preserve">"4"(2,56+4,3)*2*2,97-0,8*2,0*2-0,62*1,755-0,75*2,6+(2,6*2+1,42)*0,3</t>
  </si>
  <si>
    <t xml:space="preserve">"5"(4,3+1,8)*2*2,97-1,07*1,755-0,8*2,0</t>
  </si>
  <si>
    <t xml:space="preserve">"6"(3,03+5,48+4,5+0,55+5,4)*2,97-0,8*2-2,07*1,74+(1,74*2+2,07)*0,3</t>
  </si>
  <si>
    <t xml:space="preserve">"7-9"(5,4+6,3*2+4,01+4,01+4,34)*2*2,97-2,7*1,74*2-2,44*1,74-0,5*1,74*2-0,8*2*6</t>
  </si>
  <si>
    <t xml:space="preserve">(2,45+1,74*2)*0,25+(0,7+2,85+1,74*2)*0,25*2</t>
  </si>
  <si>
    <t xml:space="preserve">"10"(0,46+0,42*2)*2,97</t>
  </si>
  <si>
    <t xml:space="preserve">"11"(1,5+0,76*2)*2,97-0,65*2,0</t>
  </si>
  <si>
    <t xml:space="preserve">"obklady"-32,3</t>
  </si>
  <si>
    <t xml:space="preserve">28</t>
  </si>
  <si>
    <t xml:space="preserve">978013191</t>
  </si>
  <si>
    <t xml:space="preserve">Otlučení (osekání) vnitřní vápenné nebo vápenocementové omítky stěn v rozsahu přes 50 do 100 %</t>
  </si>
  <si>
    <t xml:space="preserve">1738824250</t>
  </si>
  <si>
    <t xml:space="preserve">29</t>
  </si>
  <si>
    <t xml:space="preserve">978059541</t>
  </si>
  <si>
    <t xml:space="preserve">Odsekání a odebrání obkladů stěn z vnitřních obkládaček plochy přes 1 m2</t>
  </si>
  <si>
    <t xml:space="preserve">551975768</t>
  </si>
  <si>
    <t xml:space="preserve">"2"(2,37+2,42)*2*2,05-0,8*2,0-1*0,5</t>
  </si>
  <si>
    <t xml:space="preserve">"3"(0,85+1,15)*2*1,5-0,65*1,5</t>
  </si>
  <si>
    <t xml:space="preserve">"4"(4,3+0,2+0,54+1,45)*1,5</t>
  </si>
  <si>
    <t xml:space="preserve">997</t>
  </si>
  <si>
    <t xml:space="preserve">Přesun sutě</t>
  </si>
  <si>
    <t xml:space="preserve">30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</si>
  <si>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</si>
  <si>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</si>
  <si>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</si>
  <si>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-793553396</t>
  </si>
  <si>
    <t xml:space="preserve">31</t>
  </si>
  <si>
    <t xml:space="preserve">997013501</t>
  </si>
  <si>
    <t xml:space="preserve">Odvoz suti a vybouraných hmot na skládku nebo meziskládku do 1 km se složením</t>
  </si>
  <si>
    <t xml:space="preserve">1029423504</t>
  </si>
  <si>
    <t xml:space="preserve">32</t>
  </si>
  <si>
    <t xml:space="preserve">997013509</t>
  </si>
  <si>
    <t xml:space="preserve">Příplatek k odvozu suti a vybouraných hmot na skládku ZKD 1 km přes 1 km</t>
  </si>
  <si>
    <t xml:space="preserve">1980795076</t>
  </si>
  <si>
    <t xml:space="preserve">10,709*19 'Přepočtené koeficientem množství</t>
  </si>
  <si>
    <t xml:space="preserve">33</t>
  </si>
  <si>
    <t xml:space="preserve">997013601</t>
  </si>
  <si>
    <t xml:space="preserve">Poplatek za uložení na skládce (skládkovné) stavebního odpadu </t>
  </si>
  <si>
    <t xml:space="preserve">-2111145918</t>
  </si>
  <si>
    <t xml:space="preserve">998</t>
  </si>
  <si>
    <t xml:space="preserve">Přesun hmot</t>
  </si>
  <si>
    <t xml:space="preserve">34</t>
  </si>
  <si>
    <t xml:space="preserve">998018002</t>
  </si>
  <si>
    <t xml:space="preserve">Přesun hmot ruční pro budovy v přes 6 do 12 m</t>
  </si>
  <si>
    <t xml:space="preserve">587424761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</si>
  <si>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</si>
  <si>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</si>
  <si>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</si>
  <si>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</si>
  <si>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35</t>
  </si>
  <si>
    <t xml:space="preserve">721171803</t>
  </si>
  <si>
    <t xml:space="preserve">Demontáž potrubí z PVC D do 75</t>
  </si>
  <si>
    <t xml:space="preserve">-1013365033</t>
  </si>
  <si>
    <t xml:space="preserve">36</t>
  </si>
  <si>
    <t xml:space="preserve">721171808</t>
  </si>
  <si>
    <t xml:space="preserve">Demontáž potrubí z PVC D přes 75 do 114</t>
  </si>
  <si>
    <t xml:space="preserve">-1847548336</t>
  </si>
  <si>
    <t xml:space="preserve">37</t>
  </si>
  <si>
    <t xml:space="preserve">721174042</t>
  </si>
  <si>
    <t xml:space="preserve">Potrubí kanalizační z PP připojovací DN 40</t>
  </si>
  <si>
    <t xml:space="preserve">-646083084</t>
  </si>
  <si>
    <t xml:space="preserve">38</t>
  </si>
  <si>
    <t xml:space="preserve">721174043</t>
  </si>
  <si>
    <t xml:space="preserve">Potrubí kanalizační z PP připojovací DN 50</t>
  </si>
  <si>
    <t xml:space="preserve">-1182775219</t>
  </si>
  <si>
    <t xml:space="preserve">39</t>
  </si>
  <si>
    <t xml:space="preserve">721174045</t>
  </si>
  <si>
    <t xml:space="preserve">Potrubí kanalizační z PP připojovací DN 110</t>
  </si>
  <si>
    <t xml:space="preserve">-788402973</t>
  </si>
  <si>
    <t xml:space="preserve">40</t>
  </si>
  <si>
    <t xml:space="preserve">721194104</t>
  </si>
  <si>
    <t xml:space="preserve">Vyvedení a upevnění odpadních výpustek DN 40</t>
  </si>
  <si>
    <t xml:space="preserve">277545886</t>
  </si>
  <si>
    <t xml:space="preserve">41</t>
  </si>
  <si>
    <t xml:space="preserve">721194109</t>
  </si>
  <si>
    <t xml:space="preserve">Vyvedení a upevnění odpadních výpustek DN 110</t>
  </si>
  <si>
    <t xml:space="preserve">-964349688</t>
  </si>
  <si>
    <t xml:space="preserve">42</t>
  </si>
  <si>
    <t xml:space="preserve">721226511</t>
  </si>
  <si>
    <t xml:space="preserve">Zápachová uzávěrka podomítková pro pračku a myčku DN 40</t>
  </si>
  <si>
    <t xml:space="preserve">-589575278</t>
  </si>
  <si>
    <t xml:space="preserve">43</t>
  </si>
  <si>
    <t xml:space="preserve">721290111</t>
  </si>
  <si>
    <t xml:space="preserve">Zkouška těsnosti potrubí kanalizace vodou DN do 125</t>
  </si>
  <si>
    <t xml:space="preserve">835572999</t>
  </si>
  <si>
    <t xml:space="preserve">44</t>
  </si>
  <si>
    <t xml:space="preserve">721290821</t>
  </si>
  <si>
    <t xml:space="preserve">Přemístění vnitrostaveništní demontovaných hmot vnitřní kanalizace v objektech v do 6 m</t>
  </si>
  <si>
    <t xml:space="preserve">888989462</t>
  </si>
  <si>
    <t xml:space="preserve">45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</si>
  <si>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</si>
  <si>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</si>
  <si>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</si>
  <si>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-654478620</t>
  </si>
  <si>
    <t xml:space="preserve">722</t>
  </si>
  <si>
    <t xml:space="preserve">Zdravotechnika - vnitřní vodovod</t>
  </si>
  <si>
    <t xml:space="preserve">46</t>
  </si>
  <si>
    <t xml:space="preserve">722170801</t>
  </si>
  <si>
    <t xml:space="preserve">Demontáž rozvodů vody z plastů D do 25</t>
  </si>
  <si>
    <t xml:space="preserve">-1128029385</t>
  </si>
  <si>
    <t xml:space="preserve">47</t>
  </si>
  <si>
    <t xml:space="preserve">722174002</t>
  </si>
  <si>
    <t xml:space="preserve">Potrubí vodovodní plastové PPR svar polyfúze PN 16 D 20x2,8 mm</t>
  </si>
  <si>
    <t xml:space="preserve">556949713</t>
  </si>
  <si>
    <t xml:space="preserve">48</t>
  </si>
  <si>
    <t xml:space="preserve">722174003</t>
  </si>
  <si>
    <t xml:space="preserve">Potrubí vodovodní plastové PPR svar polyfúze PN 16 D 25x3,5 mm</t>
  </si>
  <si>
    <t xml:space="preserve">-291112812</t>
  </si>
  <si>
    <t xml:space="preserve">49</t>
  </si>
  <si>
    <t xml:space="preserve">722181211</t>
  </si>
  <si>
    <t xml:space="preserve">Ochrana vodovodního potrubí přilepenými termoizolačními trubicemi z PE tl do 6 mm DN do 22 mm</t>
  </si>
  <si>
    <t xml:space="preserve">-1667790520</t>
  </si>
  <si>
    <t xml:space="preserve">50</t>
  </si>
  <si>
    <t xml:space="preserve">722181212</t>
  </si>
  <si>
    <t xml:space="preserve">Ochrana vodovodního potrubí přilepenými termoizolačními trubicemi z PE tl do 6 mm DN přes 22 do 32 mm</t>
  </si>
  <si>
    <t xml:space="preserve">-1731010174</t>
  </si>
  <si>
    <t xml:space="preserve">51</t>
  </si>
  <si>
    <t xml:space="preserve">722181812</t>
  </si>
  <si>
    <t xml:space="preserve">Demontáž plstěných pásů z trub D do 50</t>
  </si>
  <si>
    <t xml:space="preserve">-506674772</t>
  </si>
  <si>
    <t xml:space="preserve">52</t>
  </si>
  <si>
    <t xml:space="preserve">722190401</t>
  </si>
  <si>
    <t xml:space="preserve">Vyvedení a upevnění výpustku DN do 25</t>
  </si>
  <si>
    <t xml:space="preserve">-961453074</t>
  </si>
  <si>
    <t xml:space="preserve">53</t>
  </si>
  <si>
    <t xml:space="preserve">722190901</t>
  </si>
  <si>
    <t xml:space="preserve">Uzavření nebo otevření vodovodního potrubí při opravách</t>
  </si>
  <si>
    <t xml:space="preserve">-836471189</t>
  </si>
  <si>
    <t xml:space="preserve">54</t>
  </si>
  <si>
    <t xml:space="preserve">7221-pc2</t>
  </si>
  <si>
    <t xml:space="preserve">Kontrola funkčnosti uzávěru teplé a stadené vody-případná výměna</t>
  </si>
  <si>
    <t xml:space="preserve">-2098763231</t>
  </si>
  <si>
    <t xml:space="preserve">55</t>
  </si>
  <si>
    <t xml:space="preserve">722220851</t>
  </si>
  <si>
    <t xml:space="preserve">Demontáž armatur závitových s jedním závitem G do 3/4</t>
  </si>
  <si>
    <t xml:space="preserve">-1227512198</t>
  </si>
  <si>
    <t xml:space="preserve">56</t>
  </si>
  <si>
    <t xml:space="preserve">722232045</t>
  </si>
  <si>
    <t xml:space="preserve">Kohout kulový přímý G 1" PN 42 do 185°C vnitřní závit</t>
  </si>
  <si>
    <t xml:space="preserve">1869321044</t>
  </si>
  <si>
    <t xml:space="preserve">57</t>
  </si>
  <si>
    <t xml:space="preserve">722232063</t>
  </si>
  <si>
    <t xml:space="preserve">Kohout kulový přímý G 1" PN 42 do 185°C vnitřní závit s vypouštěním</t>
  </si>
  <si>
    <t xml:space="preserve">340866210</t>
  </si>
  <si>
    <t xml:space="preserve">58</t>
  </si>
  <si>
    <t xml:space="preserve">722290226</t>
  </si>
  <si>
    <t xml:space="preserve">Zkouška těsnosti vodovodního potrubí závitového DN do 50</t>
  </si>
  <si>
    <t xml:space="preserve">-1305381469</t>
  </si>
  <si>
    <t xml:space="preserve">59</t>
  </si>
  <si>
    <t xml:space="preserve">722290234</t>
  </si>
  <si>
    <t xml:space="preserve">Proplach a dezinfekce vodovodního potrubí DN do 80</t>
  </si>
  <si>
    <t xml:space="preserve">-323143151</t>
  </si>
  <si>
    <t xml:space="preserve">60</t>
  </si>
  <si>
    <t xml:space="preserve">722290821</t>
  </si>
  <si>
    <t xml:space="preserve">Přemístění vnitrostaveništní demontovaných hmot pro vnitřní vodovod v objektech v do 6 m</t>
  </si>
  <si>
    <t xml:space="preserve">1350832251</t>
  </si>
  <si>
    <t xml:space="preserve">61</t>
  </si>
  <si>
    <t xml:space="preserve">998722202</t>
  </si>
  <si>
    <t xml:space="preserve">Přesun hmot procentní pro vnitřní vodovod v objektech v přes 6 do 12 m</t>
  </si>
  <si>
    <t xml:space="preserve">2132118167</t>
  </si>
  <si>
    <t xml:space="preserve">725</t>
  </si>
  <si>
    <t xml:space="preserve">Zdravotechnika - zařizovací předměty</t>
  </si>
  <si>
    <t xml:space="preserve">62</t>
  </si>
  <si>
    <t xml:space="preserve">725110811</t>
  </si>
  <si>
    <t xml:space="preserve">Demontáž klozetů splachovací s nádrží</t>
  </si>
  <si>
    <t xml:space="preserve">soubor</t>
  </si>
  <si>
    <t xml:space="preserve">839086333</t>
  </si>
  <si>
    <t xml:space="preserve">63</t>
  </si>
  <si>
    <t xml:space="preserve">725112022</t>
  </si>
  <si>
    <t xml:space="preserve">Klozet keramický závěsný na nosné stěny s hlubokým splachováním odpad vodorovný</t>
  </si>
  <si>
    <t xml:space="preserve">1619061807</t>
  </si>
  <si>
    <t xml:space="preserve">64</t>
  </si>
  <si>
    <t xml:space="preserve">725210821</t>
  </si>
  <si>
    <t xml:space="preserve">Demontáž umyvadel bez výtokových armatur</t>
  </si>
  <si>
    <t xml:space="preserve">1142437686</t>
  </si>
  <si>
    <t xml:space="preserve">65</t>
  </si>
  <si>
    <t xml:space="preserve">725212115</t>
  </si>
  <si>
    <t xml:space="preserve">Umyvadlo keramické bílé nábytkové šířky 600 mm včetně skříňky s jednou zásuvkou</t>
  </si>
  <si>
    <t xml:space="preserve">730531320</t>
  </si>
  <si>
    <t xml:space="preserve">66</t>
  </si>
  <si>
    <t xml:space="preserve">725220841</t>
  </si>
  <si>
    <t xml:space="preserve">Demontáž van ocelová rohová</t>
  </si>
  <si>
    <t xml:space="preserve">-1364260490</t>
  </si>
  <si>
    <t xml:space="preserve">67</t>
  </si>
  <si>
    <t xml:space="preserve">725241111</t>
  </si>
  <si>
    <t xml:space="preserve">Vanička sprchová akrylátová čtvercová 800x800 mm</t>
  </si>
  <si>
    <t xml:space="preserve">1577368994</t>
  </si>
  <si>
    <t xml:space="preserve">68</t>
  </si>
  <si>
    <t xml:space="preserve">7252-pc1</t>
  </si>
  <si>
    <t xml:space="preserve">D+M zástěna sprchová skleněná tl. 8 mm na vaničku šířky 800 mm s rohovým vstupem</t>
  </si>
  <si>
    <t xml:space="preserve">-934314498</t>
  </si>
  <si>
    <t xml:space="preserve">69</t>
  </si>
  <si>
    <t xml:space="preserve">7253-pc1</t>
  </si>
  <si>
    <t xml:space="preserve">D+M zrcadlo se skřínkou a osvětlením nad umyvadlo</t>
  </si>
  <si>
    <t xml:space="preserve">-2014630395</t>
  </si>
  <si>
    <t xml:space="preserve">70</t>
  </si>
  <si>
    <t xml:space="preserve">7255-pc1</t>
  </si>
  <si>
    <t xml:space="preserve">D+M elektrická trouba a sklokeramická varná deska</t>
  </si>
  <si>
    <t xml:space="preserve">-1436132074</t>
  </si>
  <si>
    <t xml:space="preserve">71</t>
  </si>
  <si>
    <t xml:space="preserve">7256-pc1</t>
  </si>
  <si>
    <t xml:space="preserve">Vyřazení sporáku na základě vyřazovacího protokolu, následná likvidace sporáku</t>
  </si>
  <si>
    <t xml:space="preserve">679638776</t>
  </si>
  <si>
    <t xml:space="preserve">72</t>
  </si>
  <si>
    <t xml:space="preserve">725820801</t>
  </si>
  <si>
    <t xml:space="preserve">Demontáž baterie nástěnné do G 3 / 4</t>
  </si>
  <si>
    <t xml:space="preserve">1688724735</t>
  </si>
  <si>
    <t xml:space="preserve">73</t>
  </si>
  <si>
    <t xml:space="preserve">725820802</t>
  </si>
  <si>
    <t xml:space="preserve">Demontáž baterie stojánkové do jednoho otvoru</t>
  </si>
  <si>
    <t xml:space="preserve">-712894755</t>
  </si>
  <si>
    <t xml:space="preserve">74</t>
  </si>
  <si>
    <t xml:space="preserve">725821325</t>
  </si>
  <si>
    <t xml:space="preserve">Baterie dřezová stojánková páková s otáčivým kulatým ústím a délkou ramínka 220 mm</t>
  </si>
  <si>
    <t xml:space="preserve">-660637109</t>
  </si>
  <si>
    <t xml:space="preserve">75</t>
  </si>
  <si>
    <t xml:space="preserve">725822613</t>
  </si>
  <si>
    <t xml:space="preserve">Baterie umyvadlová stojánková páková s výpustí</t>
  </si>
  <si>
    <t xml:space="preserve">1205366416</t>
  </si>
  <si>
    <t xml:space="preserve">76</t>
  </si>
  <si>
    <t xml:space="preserve">72584-pc1</t>
  </si>
  <si>
    <t xml:space="preserve">Baterie sprchová nástěnná páková s příslušenstvím (držákem, přepínačem sprchy, hadicí a sprch.hlavou)</t>
  </si>
  <si>
    <t xml:space="preserve">360563892</t>
  </si>
  <si>
    <t xml:space="preserve">77</t>
  </si>
  <si>
    <t xml:space="preserve">998725202</t>
  </si>
  <si>
    <t xml:space="preserve">Přesun hmot procentní pro zařizovací předměty v objektech v přes 6 do 12 m</t>
  </si>
  <si>
    <t xml:space="preserve">-1017704673</t>
  </si>
  <si>
    <t xml:space="preserve">726</t>
  </si>
  <si>
    <t xml:space="preserve">Zdravotechnika - předstěnové instalace</t>
  </si>
  <si>
    <t xml:space="preserve">78</t>
  </si>
  <si>
    <t xml:space="preserve">726111031</t>
  </si>
  <si>
    <t xml:space="preserve">D+M předstěnový modul pro závěsný klozet s ovládáním zepředu v 1080 mm</t>
  </si>
  <si>
    <t xml:space="preserve">1468976318</t>
  </si>
  <si>
    <t xml:space="preserve">79</t>
  </si>
  <si>
    <t xml:space="preserve">998726212</t>
  </si>
  <si>
    <t xml:space="preserve">Přesun hmot procentní pro instalační prefabrikáty v objektech v přes 6 do 12 m</t>
  </si>
  <si>
    <t xml:space="preserve">850457801</t>
  </si>
  <si>
    <t xml:space="preserve">734</t>
  </si>
  <si>
    <t xml:space="preserve">Ústřední vytápění - armatury</t>
  </si>
  <si>
    <t xml:space="preserve">80</t>
  </si>
  <si>
    <t xml:space="preserve">734-pc 2</t>
  </si>
  <si>
    <t xml:space="preserve">Kontrola termohlavic, případná výměna</t>
  </si>
  <si>
    <t xml:space="preserve">-627150173</t>
  </si>
  <si>
    <t xml:space="preserve">81</t>
  </si>
  <si>
    <t xml:space="preserve">998734202</t>
  </si>
  <si>
    <t xml:space="preserve">Přesun hmot procentní pro armatury v objektech v přes 6 do 12 m</t>
  </si>
  <si>
    <t xml:space="preserve">-99882496</t>
  </si>
  <si>
    <t xml:space="preserve">741</t>
  </si>
  <si>
    <t xml:space="preserve">Elektroinstalace - silnoproud</t>
  </si>
  <si>
    <t xml:space="preserve">82</t>
  </si>
  <si>
    <t xml:space="preserve">741110001</t>
  </si>
  <si>
    <t xml:space="preserve">Montáž trubka plastová tuhá D přes 16 do 23 mm uložená pevně</t>
  </si>
  <si>
    <t xml:space="preserve">1940557187</t>
  </si>
  <si>
    <t xml:space="preserve">83</t>
  </si>
  <si>
    <t xml:space="preserve">M</t>
  </si>
  <si>
    <t xml:space="preserve">34571092</t>
  </si>
  <si>
    <t xml:space="preserve">trubka elektroinstalační tuhá z PVC D 17,4/20 mm, délka 3m</t>
  </si>
  <si>
    <t xml:space="preserve">1137935697</t>
  </si>
  <si>
    <t xml:space="preserve">20*1,05 'Přepočtené koeficientem množství</t>
  </si>
  <si>
    <t xml:space="preserve">84</t>
  </si>
  <si>
    <t xml:space="preserve">741110002</t>
  </si>
  <si>
    <t xml:space="preserve">Montáž trubka plastová tuhá D přes 23 do 35 mm uložená pevně</t>
  </si>
  <si>
    <t xml:space="preserve">1510417858</t>
  </si>
  <si>
    <t xml:space="preserve">85</t>
  </si>
  <si>
    <t xml:space="preserve">34571094</t>
  </si>
  <si>
    <t xml:space="preserve">trubka elektroinstalační tuhá z PVC D 28,6/32 mm, délka 3m</t>
  </si>
  <si>
    <t xml:space="preserve">-1941631300</t>
  </si>
  <si>
    <t xml:space="preserve">10*1,05 'Přepočtené koeficientem množství</t>
  </si>
  <si>
    <t xml:space="preserve">86</t>
  </si>
  <si>
    <t xml:space="preserve">741111801</t>
  </si>
  <si>
    <t xml:space="preserve">Demontáž trubky plastové tuhé D do 50 mm uložené pevně</t>
  </si>
  <si>
    <t xml:space="preserve">-1904496916</t>
  </si>
  <si>
    <t xml:space="preserve">87</t>
  </si>
  <si>
    <t xml:space="preserve">741112001</t>
  </si>
  <si>
    <t xml:space="preserve">Montáž krabice zapuštěná plastová kruhová</t>
  </si>
  <si>
    <t xml:space="preserve">-430686382</t>
  </si>
  <si>
    <t xml:space="preserve">88</t>
  </si>
  <si>
    <t xml:space="preserve">34571450</t>
  </si>
  <si>
    <t xml:space="preserve">krabice pod omítku PVC přístrojová kruhová D 70mm</t>
  </si>
  <si>
    <t xml:space="preserve">23227804</t>
  </si>
  <si>
    <t xml:space="preserve">89</t>
  </si>
  <si>
    <t xml:space="preserve">34571563</t>
  </si>
  <si>
    <t xml:space="preserve">krabice pod omítku PVC odbočná kruhová D 100mm s víčkem a svorkovnicí</t>
  </si>
  <si>
    <t xml:space="preserve">566951917</t>
  </si>
  <si>
    <t xml:space="preserve">90</t>
  </si>
  <si>
    <t xml:space="preserve">741120101</t>
  </si>
  <si>
    <t xml:space="preserve">Montáž vodič Cu izolovaný plný a laněný s PVC pláštěm žíla 0,15-16 mm2 zatažený (např. CY, CHAH-V)</t>
  </si>
  <si>
    <t xml:space="preserve">-1945029946</t>
  </si>
  <si>
    <t xml:space="preserve">91</t>
  </si>
  <si>
    <t xml:space="preserve">34141025</t>
  </si>
  <si>
    <t xml:space="preserve">vodič propojovací flexibilní jádro Cu lanované izolace PVC 450/750V (H07V-K) 1x2,5mm2</t>
  </si>
  <si>
    <t xml:space="preserve">2119820396</t>
  </si>
  <si>
    <t xml:space="preserve">30*1,15 'Přepočtené koeficientem množství</t>
  </si>
  <si>
    <t xml:space="preserve">92</t>
  </si>
  <si>
    <t xml:space="preserve">741122611</t>
  </si>
  <si>
    <t xml:space="preserve">Montáž kabel Cu plný kulatý žíla 3x1,5 až 6 mm2 uložený pevně (např. CYKY)</t>
  </si>
  <si>
    <t xml:space="preserve">-605320818</t>
  </si>
  <si>
    <t xml:space="preserve">93</t>
  </si>
  <si>
    <t xml:space="preserve">34111030</t>
  </si>
  <si>
    <t xml:space="preserve">kabel instalační jádro Cu plné izolace PVC plášť PVC 450/750V (CYKY) 3x1,5mm2</t>
  </si>
  <si>
    <t xml:space="preserve">-96987194</t>
  </si>
  <si>
    <t xml:space="preserve">220*1,15 'Přepočtené koeficientem množství</t>
  </si>
  <si>
    <t xml:space="preserve">94</t>
  </si>
  <si>
    <t xml:space="preserve">34111036</t>
  </si>
  <si>
    <t xml:space="preserve">kabel instalační jádro Cu plné izolace PVC plášť PVC 450/750V (CYKY) 3x2,5mm2</t>
  </si>
  <si>
    <t xml:space="preserve">2018537819</t>
  </si>
  <si>
    <t xml:space="preserve">230*1,15 'Přepočtené koeficientem množství</t>
  </si>
  <si>
    <t xml:space="preserve">95</t>
  </si>
  <si>
    <t xml:space="preserve">741122642</t>
  </si>
  <si>
    <t xml:space="preserve">Montáž kabel Cu plný kulatý žíla 5x4 až 6 mm2 uložený pevně (např. CYKY)</t>
  </si>
  <si>
    <t xml:space="preserve">-523821844</t>
  </si>
  <si>
    <t xml:space="preserve">96</t>
  </si>
  <si>
    <t xml:space="preserve">34111098</t>
  </si>
  <si>
    <t xml:space="preserve">kabel instalační jádro Cu plné izolace PVC plášť PVC 450/750V (CYKY) 5x4mm2</t>
  </si>
  <si>
    <t xml:space="preserve">216686661</t>
  </si>
  <si>
    <t xml:space="preserve">25*1,15 'Přepočtené koeficientem množství</t>
  </si>
  <si>
    <t xml:space="preserve">97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</si>
  <si>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</si>
  <si>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</si>
  <si>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151106855</t>
  </si>
  <si>
    <t xml:space="preserve">98</t>
  </si>
  <si>
    <t xml:space="preserve">741130001</t>
  </si>
  <si>
    <t xml:space="preserve">Ukončení vodič izolovaný do 2,5 mm2 v rozváděči nebo na přístroji</t>
  </si>
  <si>
    <t xml:space="preserve">-2001127404</t>
  </si>
  <si>
    <t xml:space="preserve">99</t>
  </si>
  <si>
    <t xml:space="preserve">741130003</t>
  </si>
  <si>
    <t xml:space="preserve">Ukončení vodič izolovaný do 4 mm2 v rozváděči nebo na přístroji</t>
  </si>
  <si>
    <t xml:space="preserve">-416236672</t>
  </si>
  <si>
    <t xml:space="preserve">100</t>
  </si>
  <si>
    <t xml:space="preserve">7411-pc1</t>
  </si>
  <si>
    <t xml:space="preserve">D+M rozvaděče vč. výstroje (předpoklad: 16x jistič 1pól, 2x jistič 3pól., 2x proudový chránič, propoj. lišta, svorky, aj.)</t>
  </si>
  <si>
    <t xml:space="preserve">1844283562</t>
  </si>
  <si>
    <t xml:space="preserve">101</t>
  </si>
  <si>
    <t xml:space="preserve">7412-pc1</t>
  </si>
  <si>
    <t xml:space="preserve">Demontáž stávajícího rozvaděče vč. výstroje</t>
  </si>
  <si>
    <t xml:space="preserve">1399016517</t>
  </si>
  <si>
    <t xml:space="preserve">102</t>
  </si>
  <si>
    <t xml:space="preserve">741310001</t>
  </si>
  <si>
    <t xml:space="preserve">Montáž vypínač nástěnný 1-jednopólový prostředí normální se zapojením vodičů</t>
  </si>
  <si>
    <t xml:space="preserve">1389215187</t>
  </si>
  <si>
    <t xml:space="preserve">103</t>
  </si>
  <si>
    <t xml:space="preserve">34535025</t>
  </si>
  <si>
    <t xml:space="preserve">přístroj spínače zápustného jednopólového, s krytem, řazení 1</t>
  </si>
  <si>
    <t xml:space="preserve">-1077479721</t>
  </si>
  <si>
    <t xml:space="preserve">104</t>
  </si>
  <si>
    <t xml:space="preserve">741310021</t>
  </si>
  <si>
    <t xml:space="preserve">Montáž přepínač nástěnný 5-sériový prostředí normální se zapojením vodičů</t>
  </si>
  <si>
    <t xml:space="preserve">1371449719</t>
  </si>
  <si>
    <t xml:space="preserve">105</t>
  </si>
  <si>
    <t xml:space="preserve">34535073</t>
  </si>
  <si>
    <t xml:space="preserve">přepínač nástěnný sériový, řazení 5, IP44, bezšroubové svorky</t>
  </si>
  <si>
    <t xml:space="preserve">1003455264</t>
  </si>
  <si>
    <t xml:space="preserve">106</t>
  </si>
  <si>
    <t xml:space="preserve">741310022</t>
  </si>
  <si>
    <t xml:space="preserve">Montáž přepínač nástěnný 6-střídavý prostředí normální se zapojením vodičů</t>
  </si>
  <si>
    <t xml:space="preserve">-1489613840</t>
  </si>
  <si>
    <t xml:space="preserve">107</t>
  </si>
  <si>
    <t xml:space="preserve">34535026</t>
  </si>
  <si>
    <t xml:space="preserve">přístroj přepínače zápustného střídavého, s krytem, řazení 6</t>
  </si>
  <si>
    <t xml:space="preserve">86272888</t>
  </si>
  <si>
    <t xml:space="preserve">108</t>
  </si>
  <si>
    <t xml:space="preserve">741310025</t>
  </si>
  <si>
    <t xml:space="preserve">Montáž přepínač nástěnný 7-křížový prostředí normální se zapojením vodičů</t>
  </si>
  <si>
    <t xml:space="preserve">-992945690</t>
  </si>
  <si>
    <t xml:space="preserve">109</t>
  </si>
  <si>
    <t xml:space="preserve">34535019</t>
  </si>
  <si>
    <t xml:space="preserve">přepínač nástěnný křížový, řazení 7, IP44, šroubové svorky</t>
  </si>
  <si>
    <t xml:space="preserve">-1357689383</t>
  </si>
  <si>
    <t xml:space="preserve">110</t>
  </si>
  <si>
    <t xml:space="preserve">741311021</t>
  </si>
  <si>
    <t xml:space="preserve">Montáž přípojka sporáková s doutnavkou se zapojením vodičů</t>
  </si>
  <si>
    <t xml:space="preserve">-1132839924</t>
  </si>
  <si>
    <t xml:space="preserve">111</t>
  </si>
  <si>
    <t xml:space="preserve">34536398</t>
  </si>
  <si>
    <t xml:space="preserve">spínač zapuštěný trojpólový páčkový se signalizační doutnavkou, řazení 3S, 25A, 400V, IP55, šroubové svorky</t>
  </si>
  <si>
    <t xml:space="preserve">-234611051</t>
  </si>
  <si>
    <t xml:space="preserve">112</t>
  </si>
  <si>
    <t xml:space="preserve">741311803</t>
  </si>
  <si>
    <t xml:space="preserve">Demontáž spínačů nástěnných normálních do 10 A bezšroubových bez zachování funkčnosti do 2 svorek</t>
  </si>
  <si>
    <t xml:space="preserve">55194409</t>
  </si>
  <si>
    <t xml:space="preserve">113</t>
  </si>
  <si>
    <t xml:space="preserve">741313001</t>
  </si>
  <si>
    <t xml:space="preserve">Montáž zásuvka (polo)zapuštěná bezšroubové připojení 2P+PE se zapojením vodičů</t>
  </si>
  <si>
    <t xml:space="preserve">-376106925</t>
  </si>
  <si>
    <t xml:space="preserve">114</t>
  </si>
  <si>
    <t xml:space="preserve">34555241</t>
  </si>
  <si>
    <t xml:space="preserve">přístroj zásuvky zápustné jednonásobné, krytka s clonkami, bezšroubové svorky</t>
  </si>
  <si>
    <t xml:space="preserve">1338369704</t>
  </si>
  <si>
    <t xml:space="preserve">115</t>
  </si>
  <si>
    <t xml:space="preserve">741313003</t>
  </si>
  <si>
    <t xml:space="preserve">Montáž zásuvka (polo)zapuštěná bezšroubové připojení 2x(2P+PE) dvojnásobná se zapojením vodičů</t>
  </si>
  <si>
    <t xml:space="preserve">-1837465807</t>
  </si>
  <si>
    <t xml:space="preserve">116</t>
  </si>
  <si>
    <t xml:space="preserve">34555238</t>
  </si>
  <si>
    <t xml:space="preserve">zásuvka zápustná dvojnásobná, šroubové svorky</t>
  </si>
  <si>
    <t xml:space="preserve">1877811419</t>
  </si>
  <si>
    <t xml:space="preserve">117</t>
  </si>
  <si>
    <t xml:space="preserve">741315813</t>
  </si>
  <si>
    <t xml:space="preserve">Demontáž zásuvek domovních normální prostředí do 16A zapuštěných bezšroubových bez zachování funkčnosti 2P+PE</t>
  </si>
  <si>
    <t xml:space="preserve">2104452050</t>
  </si>
  <si>
    <t xml:space="preserve">118</t>
  </si>
  <si>
    <t xml:space="preserve">741330335</t>
  </si>
  <si>
    <t xml:space="preserve">Montáž ovladač tlačítkový vestavný-objímka se žárovkou</t>
  </si>
  <si>
    <t xml:space="preserve">649558174</t>
  </si>
  <si>
    <t xml:space="preserve">119</t>
  </si>
  <si>
    <t xml:space="preserve">34512200</t>
  </si>
  <si>
    <t xml:space="preserve">objímka žárovky E14 svorcová 1253-040 termoplast</t>
  </si>
  <si>
    <t xml:space="preserve">1141098521</t>
  </si>
  <si>
    <t xml:space="preserve">120</t>
  </si>
  <si>
    <t xml:space="preserve">34774102</t>
  </si>
  <si>
    <t xml:space="preserve">žárovka LED E27 6W</t>
  </si>
  <si>
    <t xml:space="preserve">1397287360</t>
  </si>
  <si>
    <t xml:space="preserve">121</t>
  </si>
  <si>
    <t xml:space="preserve">741370002</t>
  </si>
  <si>
    <t xml:space="preserve">Montáž svítidlo žárovkové bytové stropní přisazené 1 zdroj se sklem</t>
  </si>
  <si>
    <t xml:space="preserve">1678296256</t>
  </si>
  <si>
    <t xml:space="preserve">122</t>
  </si>
  <si>
    <t xml:space="preserve">3482-pc1</t>
  </si>
  <si>
    <t xml:space="preserve">svítidlo interiérové žárovkové vč. světelného zdroje LED a recyklačních poplatků</t>
  </si>
  <si>
    <t xml:space="preserve">-1847020749</t>
  </si>
  <si>
    <t xml:space="preserve">123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</si>
  <si>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</si>
  <si>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</si>
  <si>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-390645379</t>
  </si>
  <si>
    <t xml:space="preserve">124</t>
  </si>
  <si>
    <t xml:space="preserve">74137-pc1</t>
  </si>
  <si>
    <t xml:space="preserve">D+M pásku LED v místnosti č.11</t>
  </si>
  <si>
    <t xml:space="preserve">813491270</t>
  </si>
  <si>
    <t xml:space="preserve">125</t>
  </si>
  <si>
    <t xml:space="preserve">741810001</t>
  </si>
  <si>
    <t xml:space="preserve">Celková prohlídka elektrického rozvodu a zařízení do 100 000,- Kč</t>
  </si>
  <si>
    <t xml:space="preserve">1681070295</t>
  </si>
  <si>
    <t xml:space="preserve">126</t>
  </si>
  <si>
    <t xml:space="preserve">741811011</t>
  </si>
  <si>
    <t xml:space="preserve">Kontrola rozvaděč nn silový hmotnosti do 200 kg</t>
  </si>
  <si>
    <t xml:space="preserve">924774102</t>
  </si>
  <si>
    <t xml:space="preserve">127</t>
  </si>
  <si>
    <t xml:space="preserve">74191-pc1</t>
  </si>
  <si>
    <t xml:space="preserve">Pomocný instalační materiál</t>
  </si>
  <si>
    <t xml:space="preserve">320256681</t>
  </si>
  <si>
    <t xml:space="preserve">128</t>
  </si>
  <si>
    <t xml:space="preserve">998741201</t>
  </si>
  <si>
    <t xml:space="preserve">Přesun hmot procentní pro silnoproud v objektech v do 6 m</t>
  </si>
  <si>
    <t xml:space="preserve">-1231768472</t>
  </si>
  <si>
    <t xml:space="preserve">766</t>
  </si>
  <si>
    <t xml:space="preserve">Konstrukce truhlářské</t>
  </si>
  <si>
    <t xml:space="preserve">129</t>
  </si>
  <si>
    <t xml:space="preserve">766662811</t>
  </si>
  <si>
    <t xml:space="preserve">Demontáž dveřních prahů u dveří jednokřídlových </t>
  </si>
  <si>
    <t xml:space="preserve">1121949420</t>
  </si>
  <si>
    <t xml:space="preserve">130</t>
  </si>
  <si>
    <t xml:space="preserve">766695212</t>
  </si>
  <si>
    <t xml:space="preserve">Montáž truhlářských prahů dveří jednokřídlových š do 10 cm</t>
  </si>
  <si>
    <t xml:space="preserve">-1298202234</t>
  </si>
  <si>
    <t xml:space="preserve">131</t>
  </si>
  <si>
    <t xml:space="preserve">61187156</t>
  </si>
  <si>
    <t xml:space="preserve">práh dveřní dřevěný dubový tl 20mm dl 670-1000mm š 100mm včetně nátěru</t>
  </si>
  <si>
    <t xml:space="preserve">1584935731</t>
  </si>
  <si>
    <t xml:space="preserve">132</t>
  </si>
  <si>
    <t xml:space="preserve">766-pc 1</t>
  </si>
  <si>
    <t xml:space="preserve">D+m kuchynské linky včetně dřezu, digestoře, osvětlení zespodu,..</t>
  </si>
  <si>
    <t xml:space="preserve">671290119</t>
  </si>
  <si>
    <t xml:space="preserve">133</t>
  </si>
  <si>
    <t xml:space="preserve">766-pc 2</t>
  </si>
  <si>
    <t xml:space="preserve">Očištění a seřízení oken a balkonových dveří</t>
  </si>
  <si>
    <t xml:space="preserve">687882036</t>
  </si>
  <si>
    <t xml:space="preserve">134</t>
  </si>
  <si>
    <t xml:space="preserve">766-pc 3</t>
  </si>
  <si>
    <t xml:space="preserve">Repase dveří a zárubně včetně výměny kování,klik,zámku 80/197</t>
  </si>
  <si>
    <t xml:space="preserve">-1770102289</t>
  </si>
  <si>
    <t xml:space="preserve">135</t>
  </si>
  <si>
    <t xml:space="preserve">766-pc 3a</t>
  </si>
  <si>
    <t xml:space="preserve">Repase dveří a zárubně včetně výměny kování,klik,zámku 65/197</t>
  </si>
  <si>
    <t xml:space="preserve">1354344026</t>
  </si>
  <si>
    <t xml:space="preserve">136</t>
  </si>
  <si>
    <t xml:space="preserve">766-pc 3b</t>
  </si>
  <si>
    <t xml:space="preserve">Repase dveří a zárubně včetně opravy zavírání a výměny prahu-dveře do místnosti č.10</t>
  </si>
  <si>
    <t xml:space="preserve">-605236184</t>
  </si>
  <si>
    <t xml:space="preserve">137</t>
  </si>
  <si>
    <t xml:space="preserve">766-pc  4</t>
  </si>
  <si>
    <t xml:space="preserve">D+m okno plast bílé otevíravé a sklopné 100/125 včetně parapetů-přeměřit na stavbě</t>
  </si>
  <si>
    <t xml:space="preserve">1680166615</t>
  </si>
  <si>
    <t xml:space="preserve">138</t>
  </si>
  <si>
    <t xml:space="preserve">766-pc  5</t>
  </si>
  <si>
    <t xml:space="preserve">D+m okno plast bílé otevíravé a sklopné 60/115 včetně parapetů-přeměřit na stavbě</t>
  </si>
  <si>
    <t xml:space="preserve">1544843249</t>
  </si>
  <si>
    <t xml:space="preserve">139</t>
  </si>
  <si>
    <t xml:space="preserve">766-pc  6</t>
  </si>
  <si>
    <t xml:space="preserve">D+m okno plast bílé otevíravé a sklopné 55/100 včetně parapetů-přeměřit na stavbě</t>
  </si>
  <si>
    <t xml:space="preserve">-638740748</t>
  </si>
  <si>
    <t xml:space="preserve">140</t>
  </si>
  <si>
    <t xml:space="preserve">998766202</t>
  </si>
  <si>
    <t xml:space="preserve">Přesun hmot procentní pro kce truhlářské v objektech v přes 6 do 12 m</t>
  </si>
  <si>
    <t xml:space="preserve">1318186204</t>
  </si>
  <si>
    <t xml:space="preserve">771</t>
  </si>
  <si>
    <t xml:space="preserve">Podlahy z dlaždic</t>
  </si>
  <si>
    <t xml:space="preserve">141</t>
  </si>
  <si>
    <t xml:space="preserve">771121011</t>
  </si>
  <si>
    <t xml:space="preserve">Nátěr penetrační na podlahu</t>
  </si>
  <si>
    <t xml:space="preserve">291878234</t>
  </si>
  <si>
    <t xml:space="preserve">10,6+1,0+4,9"4,2,3"</t>
  </si>
  <si>
    <t xml:space="preserve">142</t>
  </si>
  <si>
    <t xml:space="preserve">771151011</t>
  </si>
  <si>
    <t xml:space="preserve">Samonivelační stěrka podlah pevnosti 20 MPa tl 3 mm</t>
  </si>
  <si>
    <t xml:space="preserve">-508117114</t>
  </si>
  <si>
    <t xml:space="preserve">143</t>
  </si>
  <si>
    <t xml:space="preserve">771574154</t>
  </si>
  <si>
    <t xml:space="preserve">Montáž podlah keramických velkoformátových hladkých lepených flexibilním lepidlem přes 4 do 6 ks/m2</t>
  </si>
  <si>
    <t xml:space="preserve">-702917074</t>
  </si>
  <si>
    <t xml:space="preserve">144</t>
  </si>
  <si>
    <t xml:space="preserve">59761008</t>
  </si>
  <si>
    <t xml:space="preserve">dlažba velkoformátová keramická slinutá hladká do interiéru i exteriéru přes 2 do 4ks/m2</t>
  </si>
  <si>
    <t xml:space="preserve">-1927922713</t>
  </si>
  <si>
    <t xml:space="preserve">16,5*1,15 'Přepočtené koeficientem množství</t>
  </si>
  <si>
    <t xml:space="preserve">145</t>
  </si>
  <si>
    <t xml:space="preserve">771577111</t>
  </si>
  <si>
    <t xml:space="preserve">Příplatek k montáži podlah keramických lepených flexibilním lepidlem za plochu do 5 m2</t>
  </si>
  <si>
    <t xml:space="preserve">1405623168</t>
  </si>
  <si>
    <t xml:space="preserve">146</t>
  </si>
  <si>
    <t xml:space="preserve">771577114</t>
  </si>
  <si>
    <t xml:space="preserve">Příplatek k montáži podlah keramických lepených flexibilním lepidlem za spárování tmelem dvousložkovým</t>
  </si>
  <si>
    <t xml:space="preserve">1061610862</t>
  </si>
  <si>
    <t xml:space="preserve">147</t>
  </si>
  <si>
    <t xml:space="preserve">771591112</t>
  </si>
  <si>
    <t xml:space="preserve">Izolace pod dlažbu nátěrem nebo stěrkou ve dvou vrstvách</t>
  </si>
  <si>
    <t xml:space="preserve">-637215038</t>
  </si>
  <si>
    <t xml:space="preserve">2,55*2,5-1,32*0,6+0,9*1,2"2,3"</t>
  </si>
  <si>
    <t xml:space="preserve">775</t>
  </si>
  <si>
    <t xml:space="preserve">Podlahy skládané</t>
  </si>
  <si>
    <t xml:space="preserve">148</t>
  </si>
  <si>
    <t xml:space="preserve">775411820</t>
  </si>
  <si>
    <t xml:space="preserve">Demontáž soklíků nebo lišt dřevěných připevňovaných vruty do suti</t>
  </si>
  <si>
    <t xml:space="preserve">795638994</t>
  </si>
  <si>
    <t xml:space="preserve">149</t>
  </si>
  <si>
    <t xml:space="preserve">775413411</t>
  </si>
  <si>
    <t xml:space="preserve">Montáž podlahové lišty obvodové připevněné mechanicky</t>
  </si>
  <si>
    <t xml:space="preserve">-16733584</t>
  </si>
  <si>
    <t xml:space="preserve">(6,3+4,01)*2"9"</t>
  </si>
  <si>
    <t xml:space="preserve">150</t>
  </si>
  <si>
    <t xml:space="preserve">61418113</t>
  </si>
  <si>
    <t xml:space="preserve">lišta podlahová dřevěná dub 7x43mm</t>
  </si>
  <si>
    <t xml:space="preserve">2126503502</t>
  </si>
  <si>
    <t xml:space="preserve">20,62*1,08 'Přepočtené koeficientem množství</t>
  </si>
  <si>
    <t xml:space="preserve">151</t>
  </si>
  <si>
    <t xml:space="preserve">775591905</t>
  </si>
  <si>
    <t xml:space="preserve">Oprava podlah dřevěných - tmelení celoplošné vlysové, parketové podlahy</t>
  </si>
  <si>
    <t xml:space="preserve">1114531163</t>
  </si>
  <si>
    <t xml:space="preserve">25,1</t>
  </si>
  <si>
    <t xml:space="preserve">152</t>
  </si>
  <si>
    <t xml:space="preserve">775591919</t>
  </si>
  <si>
    <t xml:space="preserve">Oprava podlah dřevěných - broušení celkové včetně tmelení</t>
  </si>
  <si>
    <t xml:space="preserve">1862073934</t>
  </si>
  <si>
    <t xml:space="preserve">153</t>
  </si>
  <si>
    <t xml:space="preserve">775591920</t>
  </si>
  <si>
    <t xml:space="preserve">Oprava podlah dřevěných - vysátí povrchu</t>
  </si>
  <si>
    <t xml:space="preserve">1791966822</t>
  </si>
  <si>
    <t xml:space="preserve">154</t>
  </si>
  <si>
    <t xml:space="preserve">775591921</t>
  </si>
  <si>
    <t xml:space="preserve">Oprava podlah dřevěných - základní lak</t>
  </si>
  <si>
    <t xml:space="preserve">2062659377</t>
  </si>
  <si>
    <t xml:space="preserve">155</t>
  </si>
  <si>
    <t xml:space="preserve">775591922</t>
  </si>
  <si>
    <t xml:space="preserve">Oprava podlah dřevěných - vrchní lak pro běžnou zátěž 2x</t>
  </si>
  <si>
    <t xml:space="preserve">-306854327</t>
  </si>
  <si>
    <t xml:space="preserve">156</t>
  </si>
  <si>
    <t xml:space="preserve">775591926</t>
  </si>
  <si>
    <t xml:space="preserve">Oprava podlah dřevěných - mezibroušení mezi vrstvami laku</t>
  </si>
  <si>
    <t xml:space="preserve">-899406686</t>
  </si>
  <si>
    <t xml:space="preserve">157</t>
  </si>
  <si>
    <t xml:space="preserve">998775202</t>
  </si>
  <si>
    <t xml:space="preserve">Přesun hmot procentní pro podlahy dřevěné v objektech v přes 6 do 12 m</t>
  </si>
  <si>
    <t xml:space="preserve">-2131876376</t>
  </si>
  <si>
    <t xml:space="preserve">776</t>
  </si>
  <si>
    <t xml:space="preserve">Podlahy povlakové</t>
  </si>
  <si>
    <t xml:space="preserve">158</t>
  </si>
  <si>
    <t xml:space="preserve">776111116</t>
  </si>
  <si>
    <t xml:space="preserve">Odstranění zbytků lepidla z podkladu povlakových podlah broušením</t>
  </si>
  <si>
    <t xml:space="preserve">764404664</t>
  </si>
  <si>
    <t xml:space="preserve">25,1"9"</t>
  </si>
  <si>
    <t xml:space="preserve">159</t>
  </si>
  <si>
    <t xml:space="preserve">776201811</t>
  </si>
  <si>
    <t xml:space="preserve">Demontáž lepených povlakových podlah včetně lišt</t>
  </si>
  <si>
    <t xml:space="preserve">-1653841334</t>
  </si>
  <si>
    <t xml:space="preserve">160</t>
  </si>
  <si>
    <t xml:space="preserve">776410811</t>
  </si>
  <si>
    <t xml:space="preserve">Odstranění soklíků a lišt pryžových nebo plastových</t>
  </si>
  <si>
    <t xml:space="preserve">1987886119</t>
  </si>
  <si>
    <t xml:space="preserve">"1"(3,78+4,61)*2</t>
  </si>
  <si>
    <t xml:space="preserve">161</t>
  </si>
  <si>
    <t xml:space="preserve">776421111</t>
  </si>
  <si>
    <t xml:space="preserve">Montáž a dod.obvodových lišt lepením</t>
  </si>
  <si>
    <t xml:space="preserve">-1614128730</t>
  </si>
  <si>
    <t xml:space="preserve">(3,8+4,61)*2"1"</t>
  </si>
  <si>
    <t xml:space="preserve">162</t>
  </si>
  <si>
    <t xml:space="preserve">998776202</t>
  </si>
  <si>
    <t xml:space="preserve">Přesun hmot procentní pro podlahy povlakové v objektech v přes 6 do 12 m</t>
  </si>
  <si>
    <t xml:space="preserve">524496750</t>
  </si>
  <si>
    <t xml:space="preserve">781</t>
  </si>
  <si>
    <t xml:space="preserve">Dokončovací práce - obklady</t>
  </si>
  <si>
    <t xml:space="preserve">163</t>
  </si>
  <si>
    <t xml:space="preserve">781474114</t>
  </si>
  <si>
    <t xml:space="preserve">Montáž obkladů vnitřních keramických hladkých přes 19 do 22 ks/m2 lepených flexibilním lepidlem</t>
  </si>
  <si>
    <t xml:space="preserve">-445302381</t>
  </si>
  <si>
    <t xml:space="preserve">"4"(0,6+4,3+0,2)*0,6</t>
  </si>
  <si>
    <t xml:space="preserve">"2"(2,4+2,45)*2*2,05-0,8*2,0</t>
  </si>
  <si>
    <t xml:space="preserve">"3"(0,9+1,15)*2*1,5-0,6*1,5</t>
  </si>
  <si>
    <t xml:space="preserve">164</t>
  </si>
  <si>
    <t xml:space="preserve">59761040</t>
  </si>
  <si>
    <t xml:space="preserve">obklad keramický hladký přes 19 do 22ks/m2</t>
  </si>
  <si>
    <t xml:space="preserve">627588035</t>
  </si>
  <si>
    <t xml:space="preserve">26,595*1,1 'Přepočtené koeficientem množství</t>
  </si>
  <si>
    <t xml:space="preserve">165</t>
  </si>
  <si>
    <t xml:space="preserve">781477111</t>
  </si>
  <si>
    <t xml:space="preserve">Příplatek k montáži obkladů vnitřních keramických hladkých za plochu do 10 m2</t>
  </si>
  <si>
    <t xml:space="preserve">-1533510051</t>
  </si>
  <si>
    <t xml:space="preserve">166</t>
  </si>
  <si>
    <t xml:space="preserve">781477114</t>
  </si>
  <si>
    <t xml:space="preserve">Příplatek k montáži obkladů vnitřních keramických hladkých za spárování tmelem dvousložkovým</t>
  </si>
  <si>
    <t xml:space="preserve">447984511</t>
  </si>
  <si>
    <t xml:space="preserve">2*2,0*1,0</t>
  </si>
  <si>
    <t xml:space="preserve">167</t>
  </si>
  <si>
    <t xml:space="preserve">781494111</t>
  </si>
  <si>
    <t xml:space="preserve">Plastové profily rohové lepené flexibilním lepidlem</t>
  </si>
  <si>
    <t xml:space="preserve">1337845335</t>
  </si>
  <si>
    <t xml:space="preserve">(2,45+2,4)*2+(0,9+1,15)*2-0,8-0,6</t>
  </si>
  <si>
    <t xml:space="preserve">168</t>
  </si>
  <si>
    <t xml:space="preserve">998781202</t>
  </si>
  <si>
    <t xml:space="preserve">Přesun hmot procentní pro obklady keramické v objektech v přes 6 do 12 m</t>
  </si>
  <si>
    <t xml:space="preserve">-745058666</t>
  </si>
  <si>
    <t xml:space="preserve">783</t>
  </si>
  <si>
    <t xml:space="preserve">Dokončovací práce - nátěry</t>
  </si>
  <si>
    <t xml:space="preserve">169</t>
  </si>
  <si>
    <t xml:space="preserve">783106801</t>
  </si>
  <si>
    <t xml:space="preserve">Odstranění nátěrů z truhlářských konstrukcí obroušením</t>
  </si>
  <si>
    <t xml:space="preserve">1475727059</t>
  </si>
  <si>
    <t xml:space="preserve">0,9*2,1*2*8+(0,15+0,15+0,25)*(2,0*2+1,1)*8</t>
  </si>
  <si>
    <t xml:space="preserve">0,75*2,1*2*2+(0,15+0,15+0,25)*(2,0*2+0,95)*2</t>
  </si>
  <si>
    <t xml:space="preserve">0,8*2,15+0,2*4,6+0,4*2,1</t>
  </si>
  <si>
    <t xml:space="preserve">170</t>
  </si>
  <si>
    <t xml:space="preserve">783114101</t>
  </si>
  <si>
    <t xml:space="preserve">Základní jednonásobný syntetický nátěr truhlářských konstrukcí</t>
  </si>
  <si>
    <t xml:space="preserve">1807803547</t>
  </si>
  <si>
    <t xml:space="preserve">171</t>
  </si>
  <si>
    <t xml:space="preserve">783117101</t>
  </si>
  <si>
    <t xml:space="preserve">Krycí jednonásobný syntetický nátěr truhlářských konstrukcí-2x</t>
  </si>
  <si>
    <t xml:space="preserve">1863034721</t>
  </si>
  <si>
    <t xml:space="preserve">172</t>
  </si>
  <si>
    <t xml:space="preserve">783122131</t>
  </si>
  <si>
    <t xml:space="preserve">Plošné (plné) tmelení truhlářských konstrukcí včetně přebroušení disperzním tmelem</t>
  </si>
  <si>
    <t xml:space="preserve">65229387</t>
  </si>
  <si>
    <t xml:space="preserve">173</t>
  </si>
  <si>
    <t xml:space="preserve">783-pc 1</t>
  </si>
  <si>
    <t xml:space="preserve">Odstranění nátěru z radiátoru a trub (registru) včetně tmelení,přebroušení a nátěru 2x</t>
  </si>
  <si>
    <t xml:space="preserve">2119418455</t>
  </si>
  <si>
    <t xml:space="preserve">7+1</t>
  </si>
  <si>
    <t xml:space="preserve">784</t>
  </si>
  <si>
    <t xml:space="preserve">Dokončovací práce - malby a tapety</t>
  </si>
  <si>
    <t xml:space="preserve">174</t>
  </si>
  <si>
    <t xml:space="preserve">784121001</t>
  </si>
  <si>
    <t xml:space="preserve">Oškrabání malby v mísnostech v do 3,80 m</t>
  </si>
  <si>
    <t xml:space="preserve">-1463996773</t>
  </si>
  <si>
    <t xml:space="preserve">133,1</t>
  </si>
  <si>
    <t xml:space="preserve">Mezisoučet</t>
  </si>
  <si>
    <t xml:space="preserve">"1"(3,78+4,61)*2*2,97</t>
  </si>
  <si>
    <t xml:space="preserve">"2,3"(2,42+2,37)*2*0,97+4+(0,9+1,15)*2*1,47+4</t>
  </si>
  <si>
    <t xml:space="preserve">"4,5"(2,56+1,8+4,3*2)*2*2,97</t>
  </si>
  <si>
    <t xml:space="preserve">"6"(3,05+5,5+4,5+0,54+5,5)*2,97</t>
  </si>
  <si>
    <t xml:space="preserve">"7-9"(5,4+4,34+6,3*2+4,05*2)*2*2,97</t>
  </si>
  <si>
    <t xml:space="preserve">"11,10"(1,5+0,76)*2*2,97+(0,46+0,42)*2*2,97</t>
  </si>
  <si>
    <t xml:space="preserve">175</t>
  </si>
  <si>
    <t xml:space="preserve">784121011</t>
  </si>
  <si>
    <t xml:space="preserve">Rozmývání podkladu po oškrabání malby v místnostech v do 3,80 m</t>
  </si>
  <si>
    <t xml:space="preserve">-220020394</t>
  </si>
  <si>
    <t xml:space="preserve">176</t>
  </si>
  <si>
    <t xml:space="preserve">784151051</t>
  </si>
  <si>
    <t xml:space="preserve">Dvojnásobné izolování syntetickými barvami v místnostech v do 3,80 m</t>
  </si>
  <si>
    <t xml:space="preserve">-896344213</t>
  </si>
  <si>
    <t xml:space="preserve">177</t>
  </si>
  <si>
    <t xml:space="preserve">784181101</t>
  </si>
  <si>
    <t xml:space="preserve">Základní akrylátová jednonásobná bezbarvá penetrace podkladu v místnostech v do 3,80 m</t>
  </si>
  <si>
    <t xml:space="preserve">-1815638375</t>
  </si>
  <si>
    <t xml:space="preserve">178</t>
  </si>
  <si>
    <t xml:space="preserve">784221101</t>
  </si>
  <si>
    <t xml:space="preserve">Dvojnásobné bílé malby ze směsí za sucha dobře otěruvzdorných v místnostech do 3,80 m</t>
  </si>
  <si>
    <t xml:space="preserve">-501478709</t>
  </si>
  <si>
    <t xml:space="preserve">HZS</t>
  </si>
  <si>
    <t xml:space="preserve">Hodinové zúčtovací sazby</t>
  </si>
  <si>
    <t xml:space="preserve">179</t>
  </si>
  <si>
    <t xml:space="preserve">HZS2211</t>
  </si>
  <si>
    <t xml:space="preserve">Hodinová zúčtovací sazba instalatér</t>
  </si>
  <si>
    <t xml:space="preserve">512</t>
  </si>
  <si>
    <t xml:space="preserve">-1342705970</t>
  </si>
  <si>
    <t xml:space="preserve">"drobné pomocné instalatérské práce"12</t>
  </si>
  <si>
    <t xml:space="preserve">180</t>
  </si>
  <si>
    <t xml:space="preserve">HZS2231</t>
  </si>
  <si>
    <t xml:space="preserve">Hodinová zúčtovací sazba elektrikář</t>
  </si>
  <si>
    <t xml:space="preserve">1965120021</t>
  </si>
  <si>
    <t xml:space="preserve">"drobné pomocné elektro práce"12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</si>
  <si>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</si>
  <si>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</si>
  <si>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</si>
  <si>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</si>
  <si>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181</t>
  </si>
  <si>
    <t xml:space="preserve">030001000</t>
  </si>
  <si>
    <t xml:space="preserve">Zařízení staveniště 1%</t>
  </si>
  <si>
    <t xml:space="preserve">1024</t>
  </si>
  <si>
    <t xml:space="preserve">-432606481</t>
  </si>
  <si>
    <t xml:space="preserve">VRN6</t>
  </si>
  <si>
    <t xml:space="preserve">Územní vlivy</t>
  </si>
  <si>
    <t xml:space="preserve">182</t>
  </si>
  <si>
    <t xml:space="preserve">060001000</t>
  </si>
  <si>
    <t xml:space="preserve">Územní vlivy 3,2%</t>
  </si>
  <si>
    <t xml:space="preserve">-1962276978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</si>
</sst>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C291:C426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Janska18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č.4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Jánská 18,Brno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24. 11. 2021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'Janska18 - Oprava bytu č.4'!J28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'Janska18 - Oprava bytu č.4'!P136</f>
        <v>0</v>
      </c>
      <c r="AV95" s="94" t="n">
        <f aca="false">'Janska18 - Oprava bytu č.4'!J31</f>
        <v>0</v>
      </c>
      <c r="AW95" s="94" t="n">
        <f aca="false">'Janska18 - Oprava bytu č.4'!J32</f>
        <v>0</v>
      </c>
      <c r="AX95" s="94" t="n">
        <f aca="false">'Janska18 - Oprava bytu č.4'!J33</f>
        <v>0</v>
      </c>
      <c r="AY95" s="94" t="n">
        <f aca="false">'Janska18 - Oprava bytu č.4'!J34</f>
        <v>0</v>
      </c>
      <c r="AZ95" s="94" t="n">
        <f aca="false">'Janska18 - Oprava bytu č.4'!F31</f>
        <v>0</v>
      </c>
      <c r="BA95" s="94" t="n">
        <f aca="false">'Janska18 - Oprava bytu č.4'!F32</f>
        <v>0</v>
      </c>
      <c r="BB95" s="94" t="n">
        <f aca="false">'Janska18 - Oprava bytu č.4'!F33</f>
        <v>0</v>
      </c>
      <c r="BC95" s="94" t="n">
        <f aca="false">'Janska18 - Oprava bytu č.4'!F34</f>
        <v>0</v>
      </c>
      <c r="BD95" s="96" t="n">
        <f aca="false">'Janska18 - Oprava bytu č.4'!F35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nska18 - Oprava bytu č.4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427"/>
  <sheetViews>
    <sheetView showFormulas="false" showGridLines="false" showRowColHeaders="true" showZeros="true" rightToLeft="false" tabSelected="true" showOutlineSymbols="true" defaultGridColor="true" view="normal" topLeftCell="A95" colorId="64" zoomScale="100" zoomScaleNormal="100" zoomScalePageLayoutView="100" workbookViewId="0">
      <selection pane="topLeft" activeCell="C291" activeCellId="0" sqref="C291:C42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24. 11. 2021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ROUND(J136,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ROUND((SUM(BE136:BE426)),  2)</f>
        <v>0</v>
      </c>
      <c r="G31" s="22"/>
      <c r="H31" s="22"/>
      <c r="I31" s="112" t="n">
        <v>0.21</v>
      </c>
      <c r="J31" s="111" t="n">
        <f aca="false">ROUND(((SUM(BE136:BE426))*I31),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ROUND((SUM(BF136:BF426)),  2)</f>
        <v>0</v>
      </c>
      <c r="G32" s="22"/>
      <c r="H32" s="22"/>
      <c r="I32" s="112" t="n">
        <v>0.15</v>
      </c>
      <c r="J32" s="111" t="n">
        <f aca="false">ROUND(((SUM(BF136:BF426))*I32),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ROUND((SUM(BG136:BG426)),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ROUND((SUM(BH136:BH426)),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ROUND((SUM(BI136:BI426)),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č.4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Jánská 18,Brno</v>
      </c>
      <c r="G87" s="22"/>
      <c r="H87" s="22"/>
      <c r="I87" s="15" t="s">
        <v>21</v>
      </c>
      <c r="J87" s="101" t="str">
        <f aca="false">IF(J10="","",J10)</f>
        <v>24. 11. 2021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J136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J137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J138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J142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J163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J204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J210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J212</f>
        <v>0</v>
      </c>
      <c r="L101" s="126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J213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J225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J242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J259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J262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J266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J320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J339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J350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J365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J374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J388</f>
        <v>0</v>
      </c>
      <c r="L113" s="131"/>
    </row>
    <row r="114" s="130" customFormat="true" ht="19.95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J399</f>
        <v>0</v>
      </c>
      <c r="L114" s="131"/>
    </row>
    <row r="115" s="125" customFormat="true" ht="24.95" hidden="false" customHeight="true" outlineLevel="0" collapsed="false">
      <c r="B115" s="126"/>
      <c r="D115" s="127" t="s">
        <v>107</v>
      </c>
      <c r="E115" s="128"/>
      <c r="F115" s="128"/>
      <c r="G115" s="128"/>
      <c r="H115" s="128"/>
      <c r="I115" s="128"/>
      <c r="J115" s="129" t="n">
        <f aca="false">J415</f>
        <v>0</v>
      </c>
      <c r="L115" s="126"/>
    </row>
    <row r="116" s="125" customFormat="true" ht="24.95" hidden="false" customHeight="true" outlineLevel="0" collapsed="false">
      <c r="B116" s="126"/>
      <c r="D116" s="127" t="s">
        <v>108</v>
      </c>
      <c r="E116" s="128"/>
      <c r="F116" s="128"/>
      <c r="G116" s="128"/>
      <c r="H116" s="128"/>
      <c r="I116" s="128"/>
      <c r="J116" s="129" t="n">
        <f aca="false">J422</f>
        <v>0</v>
      </c>
      <c r="L116" s="126"/>
    </row>
    <row r="117" s="130" customFormat="true" ht="19.95" hidden="false" customHeight="true" outlineLevel="0" collapsed="false">
      <c r="B117" s="131"/>
      <c r="D117" s="132" t="s">
        <v>109</v>
      </c>
      <c r="E117" s="133"/>
      <c r="F117" s="133"/>
      <c r="G117" s="133"/>
      <c r="H117" s="133"/>
      <c r="I117" s="133"/>
      <c r="J117" s="134" t="n">
        <f aca="false">J423</f>
        <v>0</v>
      </c>
      <c r="L117" s="131"/>
    </row>
    <row r="118" s="130" customFormat="true" ht="19.95" hidden="false" customHeight="true" outlineLevel="0" collapsed="false">
      <c r="B118" s="131"/>
      <c r="D118" s="132" t="s">
        <v>110</v>
      </c>
      <c r="E118" s="133"/>
      <c r="F118" s="133"/>
      <c r="G118" s="133"/>
      <c r="H118" s="133"/>
      <c r="I118" s="133"/>
      <c r="J118" s="134" t="n">
        <f aca="false">J425</f>
        <v>0</v>
      </c>
      <c r="L118" s="131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111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6.5" hidden="false" customHeight="true" outlineLevel="0" collapsed="false">
      <c r="A128" s="22"/>
      <c r="B128" s="23"/>
      <c r="C128" s="22"/>
      <c r="D128" s="22"/>
      <c r="E128" s="100" t="str">
        <f aca="false">E7</f>
        <v>Oprava bytu č.4</v>
      </c>
      <c r="F128" s="100"/>
      <c r="G128" s="100"/>
      <c r="H128" s="100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19</v>
      </c>
      <c r="D130" s="22"/>
      <c r="E130" s="22"/>
      <c r="F130" s="16" t="str">
        <f aca="false">F10</f>
        <v>Jánská 18,Brno</v>
      </c>
      <c r="G130" s="22"/>
      <c r="H130" s="22"/>
      <c r="I130" s="15" t="s">
        <v>21</v>
      </c>
      <c r="J130" s="101" t="str">
        <f aca="false">IF(J10="","",J10)</f>
        <v>24. 11. 2021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23</v>
      </c>
      <c r="D132" s="22"/>
      <c r="E132" s="22"/>
      <c r="F132" s="16" t="str">
        <f aca="false">E13</f>
        <v>MmBrna, OSM,Husova 3,Brno</v>
      </c>
      <c r="G132" s="22"/>
      <c r="H132" s="22"/>
      <c r="I132" s="15" t="s">
        <v>29</v>
      </c>
      <c r="J132" s="121" t="str">
        <f aca="false">E19</f>
        <v>Radka 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27</v>
      </c>
      <c r="D133" s="22"/>
      <c r="E133" s="22"/>
      <c r="F133" s="16" t="str">
        <f aca="false">IF(E16="","",E16)</f>
        <v>Vyplň údaj</v>
      </c>
      <c r="G133" s="22"/>
      <c r="H133" s="22"/>
      <c r="I133" s="15" t="s">
        <v>32</v>
      </c>
      <c r="J133" s="121" t="str">
        <f aca="false">E22</f>
        <v>Radka 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0.3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141" customFormat="true" ht="29.3" hidden="false" customHeight="true" outlineLevel="0" collapsed="false">
      <c r="A135" s="135"/>
      <c r="B135" s="136"/>
      <c r="C135" s="137" t="s">
        <v>112</v>
      </c>
      <c r="D135" s="138" t="s">
        <v>59</v>
      </c>
      <c r="E135" s="138" t="s">
        <v>55</v>
      </c>
      <c r="F135" s="138" t="s">
        <v>56</v>
      </c>
      <c r="G135" s="138" t="s">
        <v>113</v>
      </c>
      <c r="H135" s="138" t="s">
        <v>114</v>
      </c>
      <c r="I135" s="138" t="s">
        <v>115</v>
      </c>
      <c r="J135" s="138" t="s">
        <v>84</v>
      </c>
      <c r="K135" s="139" t="s">
        <v>116</v>
      </c>
      <c r="L135" s="140"/>
      <c r="M135" s="68"/>
      <c r="N135" s="69" t="s">
        <v>38</v>
      </c>
      <c r="O135" s="69" t="s">
        <v>117</v>
      </c>
      <c r="P135" s="69" t="s">
        <v>118</v>
      </c>
      <c r="Q135" s="69" t="s">
        <v>119</v>
      </c>
      <c r="R135" s="69" t="s">
        <v>120</v>
      </c>
      <c r="S135" s="69" t="s">
        <v>121</v>
      </c>
      <c r="T135" s="70" t="s">
        <v>122</v>
      </c>
      <c r="U135" s="135"/>
      <c r="V135" s="135"/>
      <c r="W135" s="135"/>
      <c r="X135" s="135"/>
      <c r="Y135" s="135"/>
      <c r="Z135" s="135"/>
      <c r="AA135" s="135"/>
      <c r="AB135" s="135"/>
      <c r="AC135" s="135"/>
      <c r="AD135" s="135"/>
      <c r="AE135" s="135"/>
    </row>
    <row r="136" s="27" customFormat="true" ht="22.8" hidden="false" customHeight="true" outlineLevel="0" collapsed="false">
      <c r="A136" s="22"/>
      <c r="B136" s="23"/>
      <c r="C136" s="76" t="s">
        <v>123</v>
      </c>
      <c r="D136" s="22"/>
      <c r="E136" s="22"/>
      <c r="F136" s="22"/>
      <c r="G136" s="22"/>
      <c r="H136" s="22"/>
      <c r="I136" s="22"/>
      <c r="J136" s="142" t="n">
        <f aca="false">BK136</f>
        <v>0</v>
      </c>
      <c r="K136" s="22"/>
      <c r="L136" s="23"/>
      <c r="M136" s="71"/>
      <c r="N136" s="58"/>
      <c r="O136" s="72"/>
      <c r="P136" s="143" t="n">
        <f aca="false">P137+P212+P415+P422</f>
        <v>0</v>
      </c>
      <c r="Q136" s="72"/>
      <c r="R136" s="143" t="n">
        <f aca="false">R137+R212+R415+R422</f>
        <v>11.66094707</v>
      </c>
      <c r="S136" s="72"/>
      <c r="T136" s="144" t="n">
        <f aca="false">T137+T212+T415+T422</f>
        <v>10.70864862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73</v>
      </c>
      <c r="AU136" s="3" t="s">
        <v>86</v>
      </c>
      <c r="BK136" s="145" t="n">
        <f aca="false">BK137+BK212+BK415+BK422</f>
        <v>0</v>
      </c>
    </row>
    <row r="137" s="146" customFormat="true" ht="25.9" hidden="false" customHeight="true" outlineLevel="0" collapsed="false">
      <c r="B137" s="147"/>
      <c r="D137" s="148" t="s">
        <v>73</v>
      </c>
      <c r="E137" s="149" t="s">
        <v>124</v>
      </c>
      <c r="F137" s="149" t="s">
        <v>125</v>
      </c>
      <c r="I137" s="150"/>
      <c r="J137" s="151" t="n">
        <f aca="false">BK137</f>
        <v>0</v>
      </c>
      <c r="L137" s="147"/>
      <c r="M137" s="152"/>
      <c r="N137" s="153"/>
      <c r="O137" s="153"/>
      <c r="P137" s="154" t="n">
        <f aca="false">P138+P142+P163+P204+P210</f>
        <v>0</v>
      </c>
      <c r="Q137" s="153"/>
      <c r="R137" s="154" t="n">
        <f aca="false">R138+R142+R163+R204+R210</f>
        <v>9.27135154</v>
      </c>
      <c r="S137" s="153"/>
      <c r="T137" s="155" t="n">
        <f aca="false">T138+T142+T163+T204+T210</f>
        <v>10.083412</v>
      </c>
      <c r="AR137" s="148" t="s">
        <v>79</v>
      </c>
      <c r="AT137" s="156" t="s">
        <v>73</v>
      </c>
      <c r="AU137" s="156" t="s">
        <v>74</v>
      </c>
      <c r="AY137" s="148" t="s">
        <v>126</v>
      </c>
      <c r="BK137" s="157" t="n">
        <f aca="false">BK138+BK142+BK163+BK204+BK210</f>
        <v>0</v>
      </c>
    </row>
    <row r="138" s="146" customFormat="true" ht="22.8" hidden="false" customHeight="true" outlineLevel="0" collapsed="false">
      <c r="B138" s="147"/>
      <c r="D138" s="148" t="s">
        <v>73</v>
      </c>
      <c r="E138" s="158" t="s">
        <v>79</v>
      </c>
      <c r="F138" s="158" t="s">
        <v>127</v>
      </c>
      <c r="I138" s="150"/>
      <c r="J138" s="159" t="n">
        <f aca="false">BK138</f>
        <v>0</v>
      </c>
      <c r="L138" s="147"/>
      <c r="M138" s="152"/>
      <c r="N138" s="153"/>
      <c r="O138" s="153"/>
      <c r="P138" s="154" t="n">
        <f aca="false">SUM(P139:P141)</f>
        <v>0</v>
      </c>
      <c r="Q138" s="153"/>
      <c r="R138" s="154" t="n">
        <f aca="false">SUM(R139:R141)</f>
        <v>0</v>
      </c>
      <c r="S138" s="153"/>
      <c r="T138" s="155" t="n">
        <f aca="false">SUM(T139:T141)</f>
        <v>0</v>
      </c>
      <c r="AR138" s="148" t="s">
        <v>79</v>
      </c>
      <c r="AT138" s="156" t="s">
        <v>73</v>
      </c>
      <c r="AU138" s="156" t="s">
        <v>79</v>
      </c>
      <c r="AY138" s="148" t="s">
        <v>126</v>
      </c>
      <c r="BK138" s="157" t="n">
        <f aca="false">SUM(BK139:BK141)</f>
        <v>0</v>
      </c>
    </row>
    <row r="139" s="27" customFormat="true" ht="24.15" hidden="false" customHeight="true" outlineLevel="0" collapsed="false">
      <c r="A139" s="22"/>
      <c r="B139" s="160"/>
      <c r="C139" s="161" t="s">
        <v>79</v>
      </c>
      <c r="D139" s="161" t="s">
        <v>128</v>
      </c>
      <c r="E139" s="162" t="s">
        <v>129</v>
      </c>
      <c r="F139" s="163" t="s">
        <v>130</v>
      </c>
      <c r="G139" s="164" t="s">
        <v>131</v>
      </c>
      <c r="H139" s="165" t="n">
        <v>116.2</v>
      </c>
      <c r="I139" s="166"/>
      <c r="J139" s="167" t="n">
        <f aca="false">ROUND(I139*H139,2)</f>
        <v>0</v>
      </c>
      <c r="K139" s="163"/>
      <c r="L139" s="23"/>
      <c r="M139" s="168"/>
      <c r="N139" s="169" t="s">
        <v>40</v>
      </c>
      <c r="O139" s="60"/>
      <c r="P139" s="170" t="n">
        <f aca="false">O139*H139</f>
        <v>0</v>
      </c>
      <c r="Q139" s="170" t="n">
        <v>0</v>
      </c>
      <c r="R139" s="170" t="n">
        <f aca="false">Q139*H139</f>
        <v>0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132</v>
      </c>
      <c r="AT139" s="172" t="s">
        <v>128</v>
      </c>
      <c r="AU139" s="172" t="s">
        <v>133</v>
      </c>
      <c r="AY139" s="3" t="s">
        <v>126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133</v>
      </c>
      <c r="BK139" s="173" t="n">
        <f aca="false">ROUND(I139*H139,2)</f>
        <v>0</v>
      </c>
      <c r="BL139" s="3" t="s">
        <v>132</v>
      </c>
      <c r="BM139" s="172" t="s">
        <v>134</v>
      </c>
    </row>
    <row r="140" s="174" customFormat="true" ht="12.8" hidden="false" customHeight="false" outlineLevel="0" collapsed="false">
      <c r="B140" s="175"/>
      <c r="D140" s="176" t="s">
        <v>135</v>
      </c>
      <c r="E140" s="177"/>
      <c r="F140" s="178" t="s">
        <v>136</v>
      </c>
      <c r="H140" s="179" t="n">
        <v>116.2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135</v>
      </c>
      <c r="AU140" s="177" t="s">
        <v>133</v>
      </c>
      <c r="AV140" s="174" t="s">
        <v>133</v>
      </c>
      <c r="AW140" s="174" t="s">
        <v>31</v>
      </c>
      <c r="AX140" s="174" t="s">
        <v>79</v>
      </c>
      <c r="AY140" s="177" t="s">
        <v>126</v>
      </c>
    </row>
    <row r="141" s="27" customFormat="true" ht="16.5" hidden="false" customHeight="true" outlineLevel="0" collapsed="false">
      <c r="A141" s="22"/>
      <c r="B141" s="160"/>
      <c r="C141" s="161" t="s">
        <v>133</v>
      </c>
      <c r="D141" s="161" t="s">
        <v>128</v>
      </c>
      <c r="E141" s="162" t="s">
        <v>137</v>
      </c>
      <c r="F141" s="163" t="s">
        <v>138</v>
      </c>
      <c r="G141" s="164" t="s">
        <v>131</v>
      </c>
      <c r="H141" s="165" t="n">
        <v>1</v>
      </c>
      <c r="I141" s="166"/>
      <c r="J141" s="167" t="n">
        <f aca="false">ROUND(I141*H141,2)</f>
        <v>0</v>
      </c>
      <c r="K141" s="163"/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132</v>
      </c>
      <c r="AT141" s="172" t="s">
        <v>128</v>
      </c>
      <c r="AU141" s="172" t="s">
        <v>133</v>
      </c>
      <c r="AY141" s="3" t="s">
        <v>126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133</v>
      </c>
      <c r="BK141" s="173" t="n">
        <f aca="false">ROUND(I141*H141,2)</f>
        <v>0</v>
      </c>
      <c r="BL141" s="3" t="s">
        <v>132</v>
      </c>
      <c r="BM141" s="172" t="s">
        <v>139</v>
      </c>
    </row>
    <row r="142" s="146" customFormat="true" ht="22.8" hidden="false" customHeight="true" outlineLevel="0" collapsed="false">
      <c r="B142" s="147"/>
      <c r="D142" s="148" t="s">
        <v>73</v>
      </c>
      <c r="E142" s="158" t="s">
        <v>140</v>
      </c>
      <c r="F142" s="158" t="s">
        <v>141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SUM(P143:P162)</f>
        <v>0</v>
      </c>
      <c r="Q142" s="153"/>
      <c r="R142" s="154" t="n">
        <f aca="false">SUM(R143:R162)</f>
        <v>9.26550054</v>
      </c>
      <c r="S142" s="153"/>
      <c r="T142" s="155" t="n">
        <f aca="false">SUM(T143:T162)</f>
        <v>0</v>
      </c>
      <c r="AR142" s="148" t="s">
        <v>79</v>
      </c>
      <c r="AT142" s="156" t="s">
        <v>73</v>
      </c>
      <c r="AU142" s="156" t="s">
        <v>79</v>
      </c>
      <c r="AY142" s="148" t="s">
        <v>126</v>
      </c>
      <c r="BK142" s="157" t="n">
        <f aca="false">SUM(BK143:BK162)</f>
        <v>0</v>
      </c>
    </row>
    <row r="143" s="27" customFormat="true" ht="24.15" hidden="false" customHeight="true" outlineLevel="0" collapsed="false">
      <c r="A143" s="22"/>
      <c r="B143" s="160"/>
      <c r="C143" s="161" t="s">
        <v>142</v>
      </c>
      <c r="D143" s="161" t="s">
        <v>128</v>
      </c>
      <c r="E143" s="162" t="s">
        <v>143</v>
      </c>
      <c r="F143" s="163" t="s">
        <v>144</v>
      </c>
      <c r="G143" s="164" t="s">
        <v>145</v>
      </c>
      <c r="H143" s="165" t="n">
        <v>133.9</v>
      </c>
      <c r="I143" s="166"/>
      <c r="J143" s="167" t="n">
        <f aca="false">ROUND(I143*H143,2)</f>
        <v>0</v>
      </c>
      <c r="K143" s="163" t="s">
        <v>146</v>
      </c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0.0057</v>
      </c>
      <c r="R143" s="170" t="n">
        <f aca="false">Q143*H143</f>
        <v>0.76323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147</v>
      </c>
      <c r="AT143" s="172" t="s">
        <v>128</v>
      </c>
      <c r="AU143" s="172" t="s">
        <v>133</v>
      </c>
      <c r="AY143" s="3" t="s">
        <v>126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133</v>
      </c>
      <c r="BK143" s="173" t="n">
        <f aca="false">ROUND(I143*H143,2)</f>
        <v>0</v>
      </c>
      <c r="BL143" s="3" t="s">
        <v>147</v>
      </c>
      <c r="BM143" s="172" t="s">
        <v>148</v>
      </c>
    </row>
    <row r="144" s="174" customFormat="true" ht="12.8" hidden="false" customHeight="false" outlineLevel="0" collapsed="false">
      <c r="B144" s="175"/>
      <c r="D144" s="176" t="s">
        <v>135</v>
      </c>
      <c r="E144" s="177"/>
      <c r="F144" s="178" t="s">
        <v>149</v>
      </c>
      <c r="H144" s="179" t="n">
        <v>133.9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135</v>
      </c>
      <c r="AU144" s="177" t="s">
        <v>133</v>
      </c>
      <c r="AV144" s="174" t="s">
        <v>133</v>
      </c>
      <c r="AW144" s="174" t="s">
        <v>31</v>
      </c>
      <c r="AX144" s="174" t="s">
        <v>79</v>
      </c>
      <c r="AY144" s="177" t="s">
        <v>126</v>
      </c>
    </row>
    <row r="145" s="27" customFormat="true" ht="16.5" hidden="false" customHeight="true" outlineLevel="0" collapsed="false">
      <c r="A145" s="22"/>
      <c r="B145" s="160"/>
      <c r="C145" s="161" t="s">
        <v>132</v>
      </c>
      <c r="D145" s="161" t="s">
        <v>128</v>
      </c>
      <c r="E145" s="162" t="s">
        <v>150</v>
      </c>
      <c r="F145" s="163" t="s">
        <v>151</v>
      </c>
      <c r="G145" s="164" t="s">
        <v>145</v>
      </c>
      <c r="H145" s="165" t="n">
        <v>32.3</v>
      </c>
      <c r="I145" s="166"/>
      <c r="J145" s="167" t="n">
        <f aca="false">ROUND(I145*H145,2)</f>
        <v>0</v>
      </c>
      <c r="K145" s="163" t="s">
        <v>146</v>
      </c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0.00026</v>
      </c>
      <c r="R145" s="170" t="n">
        <f aca="false">Q145*H145</f>
        <v>0.008398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132</v>
      </c>
      <c r="AT145" s="172" t="s">
        <v>128</v>
      </c>
      <c r="AU145" s="172" t="s">
        <v>133</v>
      </c>
      <c r="AY145" s="3" t="s">
        <v>126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133</v>
      </c>
      <c r="BK145" s="173" t="n">
        <f aca="false">ROUND(I145*H145,2)</f>
        <v>0</v>
      </c>
      <c r="BL145" s="3" t="s">
        <v>132</v>
      </c>
      <c r="BM145" s="172" t="s">
        <v>152</v>
      </c>
    </row>
    <row r="146" s="174" customFormat="true" ht="12.8" hidden="false" customHeight="false" outlineLevel="0" collapsed="false">
      <c r="B146" s="175"/>
      <c r="D146" s="176" t="s">
        <v>135</v>
      </c>
      <c r="E146" s="177"/>
      <c r="F146" s="178" t="s">
        <v>153</v>
      </c>
      <c r="H146" s="179" t="n">
        <v>32.3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135</v>
      </c>
      <c r="AU146" s="177" t="s">
        <v>133</v>
      </c>
      <c r="AV146" s="174" t="s">
        <v>133</v>
      </c>
      <c r="AW146" s="174" t="s">
        <v>31</v>
      </c>
      <c r="AX146" s="174" t="s">
        <v>79</v>
      </c>
      <c r="AY146" s="177" t="s">
        <v>126</v>
      </c>
    </row>
    <row r="147" s="27" customFormat="true" ht="21.75" hidden="false" customHeight="true" outlineLevel="0" collapsed="false">
      <c r="A147" s="22"/>
      <c r="B147" s="160"/>
      <c r="C147" s="161" t="s">
        <v>154</v>
      </c>
      <c r="D147" s="161" t="s">
        <v>128</v>
      </c>
      <c r="E147" s="162" t="s">
        <v>155</v>
      </c>
      <c r="F147" s="163" t="s">
        <v>156</v>
      </c>
      <c r="G147" s="164" t="s">
        <v>145</v>
      </c>
      <c r="H147" s="165" t="n">
        <v>28.091</v>
      </c>
      <c r="I147" s="166"/>
      <c r="J147" s="167" t="n">
        <f aca="false">ROUND(I147*H147,2)</f>
        <v>0</v>
      </c>
      <c r="K147" s="163" t="s">
        <v>146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0.04</v>
      </c>
      <c r="R147" s="170" t="n">
        <f aca="false">Q147*H147</f>
        <v>1.12364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132</v>
      </c>
      <c r="AT147" s="172" t="s">
        <v>128</v>
      </c>
      <c r="AU147" s="172" t="s">
        <v>133</v>
      </c>
      <c r="AY147" s="3" t="s">
        <v>126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133</v>
      </c>
      <c r="BK147" s="173" t="n">
        <f aca="false">ROUND(I147*H147,2)</f>
        <v>0</v>
      </c>
      <c r="BL147" s="3" t="s">
        <v>132</v>
      </c>
      <c r="BM147" s="172" t="s">
        <v>157</v>
      </c>
    </row>
    <row r="148" s="174" customFormat="true" ht="12.8" hidden="false" customHeight="false" outlineLevel="0" collapsed="false">
      <c r="B148" s="175"/>
      <c r="D148" s="176" t="s">
        <v>135</v>
      </c>
      <c r="E148" s="177"/>
      <c r="F148" s="178" t="s">
        <v>158</v>
      </c>
      <c r="H148" s="179" t="n">
        <v>0.953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135</v>
      </c>
      <c r="AU148" s="177" t="s">
        <v>133</v>
      </c>
      <c r="AV148" s="174" t="s">
        <v>133</v>
      </c>
      <c r="AW148" s="174" t="s">
        <v>31</v>
      </c>
      <c r="AX148" s="174" t="s">
        <v>74</v>
      </c>
      <c r="AY148" s="177" t="s">
        <v>126</v>
      </c>
    </row>
    <row r="149" s="174" customFormat="true" ht="19.4" hidden="false" customHeight="false" outlineLevel="0" collapsed="false">
      <c r="B149" s="175"/>
      <c r="D149" s="176" t="s">
        <v>135</v>
      </c>
      <c r="E149" s="177"/>
      <c r="F149" s="178" t="s">
        <v>159</v>
      </c>
      <c r="H149" s="179" t="n">
        <v>2.238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135</v>
      </c>
      <c r="AU149" s="177" t="s">
        <v>133</v>
      </c>
      <c r="AV149" s="174" t="s">
        <v>133</v>
      </c>
      <c r="AW149" s="174" t="s">
        <v>31</v>
      </c>
      <c r="AX149" s="174" t="s">
        <v>74</v>
      </c>
      <c r="AY149" s="177" t="s">
        <v>126</v>
      </c>
    </row>
    <row r="150" s="174" customFormat="true" ht="19.4" hidden="false" customHeight="false" outlineLevel="0" collapsed="false">
      <c r="B150" s="175"/>
      <c r="D150" s="176" t="s">
        <v>135</v>
      </c>
      <c r="E150" s="177"/>
      <c r="F150" s="178" t="s">
        <v>160</v>
      </c>
      <c r="H150" s="179" t="n">
        <v>24.9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135</v>
      </c>
      <c r="AU150" s="177" t="s">
        <v>133</v>
      </c>
      <c r="AV150" s="174" t="s">
        <v>133</v>
      </c>
      <c r="AW150" s="174" t="s">
        <v>31</v>
      </c>
      <c r="AX150" s="174" t="s">
        <v>74</v>
      </c>
      <c r="AY150" s="177" t="s">
        <v>126</v>
      </c>
    </row>
    <row r="151" s="184" customFormat="true" ht="12.8" hidden="false" customHeight="false" outlineLevel="0" collapsed="false">
      <c r="B151" s="185"/>
      <c r="D151" s="176" t="s">
        <v>135</v>
      </c>
      <c r="E151" s="186"/>
      <c r="F151" s="187" t="s">
        <v>161</v>
      </c>
      <c r="H151" s="188" t="n">
        <v>28.091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135</v>
      </c>
      <c r="AU151" s="186" t="s">
        <v>133</v>
      </c>
      <c r="AV151" s="184" t="s">
        <v>132</v>
      </c>
      <c r="AW151" s="184" t="s">
        <v>31</v>
      </c>
      <c r="AX151" s="184" t="s">
        <v>79</v>
      </c>
      <c r="AY151" s="186" t="s">
        <v>126</v>
      </c>
    </row>
    <row r="152" s="27" customFormat="true" ht="24.15" hidden="false" customHeight="true" outlineLevel="0" collapsed="false">
      <c r="A152" s="22"/>
      <c r="B152" s="160"/>
      <c r="C152" s="161" t="s">
        <v>140</v>
      </c>
      <c r="D152" s="161" t="s">
        <v>128</v>
      </c>
      <c r="E152" s="162" t="s">
        <v>162</v>
      </c>
      <c r="F152" s="163" t="s">
        <v>163</v>
      </c>
      <c r="G152" s="164" t="s">
        <v>145</v>
      </c>
      <c r="H152" s="165" t="n">
        <v>32.3</v>
      </c>
      <c r="I152" s="166"/>
      <c r="J152" s="167" t="n">
        <f aca="false">ROUND(I152*H152,2)</f>
        <v>0</v>
      </c>
      <c r="K152" s="163" t="s">
        <v>146</v>
      </c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0.01838</v>
      </c>
      <c r="R152" s="170" t="n">
        <f aca="false">Q152*H152</f>
        <v>0.593674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132</v>
      </c>
      <c r="AT152" s="172" t="s">
        <v>128</v>
      </c>
      <c r="AU152" s="172" t="s">
        <v>133</v>
      </c>
      <c r="AY152" s="3" t="s">
        <v>126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133</v>
      </c>
      <c r="BK152" s="173" t="n">
        <f aca="false">ROUND(I152*H152,2)</f>
        <v>0</v>
      </c>
      <c r="BL152" s="3" t="s">
        <v>132</v>
      </c>
      <c r="BM152" s="172" t="s">
        <v>164</v>
      </c>
    </row>
    <row r="153" s="174" customFormat="true" ht="12.8" hidden="false" customHeight="false" outlineLevel="0" collapsed="false">
      <c r="B153" s="175"/>
      <c r="D153" s="176" t="s">
        <v>135</v>
      </c>
      <c r="E153" s="177"/>
      <c r="F153" s="178" t="s">
        <v>153</v>
      </c>
      <c r="H153" s="179" t="n">
        <v>32.3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135</v>
      </c>
      <c r="AU153" s="177" t="s">
        <v>133</v>
      </c>
      <c r="AV153" s="174" t="s">
        <v>133</v>
      </c>
      <c r="AW153" s="174" t="s">
        <v>31</v>
      </c>
      <c r="AX153" s="174" t="s">
        <v>79</v>
      </c>
      <c r="AY153" s="177" t="s">
        <v>126</v>
      </c>
    </row>
    <row r="154" s="27" customFormat="true" ht="24.15" hidden="false" customHeight="true" outlineLevel="0" collapsed="false">
      <c r="A154" s="22"/>
      <c r="B154" s="160"/>
      <c r="C154" s="161" t="s">
        <v>165</v>
      </c>
      <c r="D154" s="161" t="s">
        <v>128</v>
      </c>
      <c r="E154" s="162" t="s">
        <v>166</v>
      </c>
      <c r="F154" s="163" t="s">
        <v>167</v>
      </c>
      <c r="G154" s="164" t="s">
        <v>145</v>
      </c>
      <c r="H154" s="165" t="n">
        <v>32.3</v>
      </c>
      <c r="I154" s="166"/>
      <c r="J154" s="167" t="n">
        <f aca="false">ROUND(I154*H154,2)</f>
        <v>0</v>
      </c>
      <c r="K154" s="163" t="s">
        <v>146</v>
      </c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0.0079</v>
      </c>
      <c r="R154" s="170" t="n">
        <f aca="false">Q154*H154</f>
        <v>0.25517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132</v>
      </c>
      <c r="AT154" s="172" t="s">
        <v>128</v>
      </c>
      <c r="AU154" s="172" t="s">
        <v>133</v>
      </c>
      <c r="AY154" s="3" t="s">
        <v>126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133</v>
      </c>
      <c r="BK154" s="173" t="n">
        <f aca="false">ROUND(I154*H154,2)</f>
        <v>0</v>
      </c>
      <c r="BL154" s="3" t="s">
        <v>132</v>
      </c>
      <c r="BM154" s="172" t="s">
        <v>168</v>
      </c>
    </row>
    <row r="155" s="174" customFormat="true" ht="12.8" hidden="false" customHeight="false" outlineLevel="0" collapsed="false">
      <c r="B155" s="175"/>
      <c r="D155" s="176" t="s">
        <v>135</v>
      </c>
      <c r="E155" s="177"/>
      <c r="F155" s="178" t="s">
        <v>153</v>
      </c>
      <c r="H155" s="179" t="n">
        <v>32.3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135</v>
      </c>
      <c r="AU155" s="177" t="s">
        <v>133</v>
      </c>
      <c r="AV155" s="174" t="s">
        <v>133</v>
      </c>
      <c r="AW155" s="174" t="s">
        <v>31</v>
      </c>
      <c r="AX155" s="174" t="s">
        <v>79</v>
      </c>
      <c r="AY155" s="177" t="s">
        <v>126</v>
      </c>
    </row>
    <row r="156" s="27" customFormat="true" ht="24.15" hidden="false" customHeight="true" outlineLevel="0" collapsed="false">
      <c r="A156" s="22"/>
      <c r="B156" s="160"/>
      <c r="C156" s="161" t="s">
        <v>169</v>
      </c>
      <c r="D156" s="161" t="s">
        <v>128</v>
      </c>
      <c r="E156" s="162" t="s">
        <v>170</v>
      </c>
      <c r="F156" s="163" t="s">
        <v>171</v>
      </c>
      <c r="G156" s="164" t="s">
        <v>145</v>
      </c>
      <c r="H156" s="165" t="n">
        <v>2.413</v>
      </c>
      <c r="I156" s="166"/>
      <c r="J156" s="167" t="n">
        <f aca="false">ROUND(I156*H156,2)</f>
        <v>0</v>
      </c>
      <c r="K156" s="163" t="s">
        <v>146</v>
      </c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0.03358</v>
      </c>
      <c r="R156" s="170" t="n">
        <f aca="false">Q156*H156</f>
        <v>0.08102854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132</v>
      </c>
      <c r="AT156" s="172" t="s">
        <v>128</v>
      </c>
      <c r="AU156" s="172" t="s">
        <v>133</v>
      </c>
      <c r="AY156" s="3" t="s">
        <v>126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133</v>
      </c>
      <c r="BK156" s="173" t="n">
        <f aca="false">ROUND(I156*H156,2)</f>
        <v>0</v>
      </c>
      <c r="BL156" s="3" t="s">
        <v>132</v>
      </c>
      <c r="BM156" s="172" t="s">
        <v>172</v>
      </c>
    </row>
    <row r="157" s="174" customFormat="true" ht="19.4" hidden="false" customHeight="false" outlineLevel="0" collapsed="false">
      <c r="B157" s="175"/>
      <c r="D157" s="176" t="s">
        <v>135</v>
      </c>
      <c r="E157" s="177"/>
      <c r="F157" s="178" t="s">
        <v>173</v>
      </c>
      <c r="H157" s="179" t="n">
        <v>2.413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135</v>
      </c>
      <c r="AU157" s="177" t="s">
        <v>133</v>
      </c>
      <c r="AV157" s="174" t="s">
        <v>133</v>
      </c>
      <c r="AW157" s="174" t="s">
        <v>31</v>
      </c>
      <c r="AX157" s="174" t="s">
        <v>79</v>
      </c>
      <c r="AY157" s="177" t="s">
        <v>126</v>
      </c>
    </row>
    <row r="158" s="27" customFormat="true" ht="24.15" hidden="false" customHeight="true" outlineLevel="0" collapsed="false">
      <c r="A158" s="22"/>
      <c r="B158" s="160"/>
      <c r="C158" s="161" t="s">
        <v>174</v>
      </c>
      <c r="D158" s="161" t="s">
        <v>128</v>
      </c>
      <c r="E158" s="162" t="s">
        <v>175</v>
      </c>
      <c r="F158" s="163" t="s">
        <v>176</v>
      </c>
      <c r="G158" s="164" t="s">
        <v>145</v>
      </c>
      <c r="H158" s="165" t="n">
        <v>338.08</v>
      </c>
      <c r="I158" s="166"/>
      <c r="J158" s="167" t="n">
        <f aca="false">ROUND(I158*H158,2)</f>
        <v>0</v>
      </c>
      <c r="K158" s="163" t="s">
        <v>146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0.017</v>
      </c>
      <c r="R158" s="170" t="n">
        <f aca="false">Q158*H158</f>
        <v>5.74736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132</v>
      </c>
      <c r="AT158" s="172" t="s">
        <v>128</v>
      </c>
      <c r="AU158" s="172" t="s">
        <v>133</v>
      </c>
      <c r="AY158" s="3" t="s">
        <v>126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133</v>
      </c>
      <c r="BK158" s="173" t="n">
        <f aca="false">ROUND(I158*H158,2)</f>
        <v>0</v>
      </c>
      <c r="BL158" s="3" t="s">
        <v>132</v>
      </c>
      <c r="BM158" s="172" t="s">
        <v>177</v>
      </c>
    </row>
    <row r="159" s="174" customFormat="true" ht="12.8" hidden="false" customHeight="false" outlineLevel="0" collapsed="false">
      <c r="B159" s="175"/>
      <c r="D159" s="176" t="s">
        <v>135</v>
      </c>
      <c r="E159" s="177"/>
      <c r="F159" s="178" t="s">
        <v>178</v>
      </c>
      <c r="H159" s="179" t="n">
        <v>338.08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135</v>
      </c>
      <c r="AU159" s="177" t="s">
        <v>133</v>
      </c>
      <c r="AV159" s="174" t="s">
        <v>133</v>
      </c>
      <c r="AW159" s="174" t="s">
        <v>31</v>
      </c>
      <c r="AX159" s="174" t="s">
        <v>79</v>
      </c>
      <c r="AY159" s="177" t="s">
        <v>126</v>
      </c>
    </row>
    <row r="160" s="27" customFormat="true" ht="24.15" hidden="false" customHeight="true" outlineLevel="0" collapsed="false">
      <c r="A160" s="22"/>
      <c r="B160" s="160"/>
      <c r="C160" s="161" t="s">
        <v>179</v>
      </c>
      <c r="D160" s="161" t="s">
        <v>128</v>
      </c>
      <c r="E160" s="162" t="s">
        <v>180</v>
      </c>
      <c r="F160" s="163" t="s">
        <v>181</v>
      </c>
      <c r="G160" s="164" t="s">
        <v>145</v>
      </c>
      <c r="H160" s="165" t="n">
        <v>16.5</v>
      </c>
      <c r="I160" s="166"/>
      <c r="J160" s="167" t="n">
        <f aca="false">ROUND(I160*H160,2)</f>
        <v>0</v>
      </c>
      <c r="K160" s="163" t="s">
        <v>146</v>
      </c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0.042</v>
      </c>
      <c r="R160" s="170" t="n">
        <f aca="false">Q160*H160</f>
        <v>0.693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132</v>
      </c>
      <c r="AT160" s="172" t="s">
        <v>128</v>
      </c>
      <c r="AU160" s="172" t="s">
        <v>133</v>
      </c>
      <c r="AY160" s="3" t="s">
        <v>126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133</v>
      </c>
      <c r="BK160" s="173" t="n">
        <f aca="false">ROUND(I160*H160,2)</f>
        <v>0</v>
      </c>
      <c r="BL160" s="3" t="s">
        <v>132</v>
      </c>
      <c r="BM160" s="172" t="s">
        <v>182</v>
      </c>
    </row>
    <row r="161" s="27" customFormat="true" ht="24.15" hidden="false" customHeight="true" outlineLevel="0" collapsed="false">
      <c r="A161" s="22"/>
      <c r="B161" s="160"/>
      <c r="C161" s="161" t="s">
        <v>183</v>
      </c>
      <c r="D161" s="161" t="s">
        <v>128</v>
      </c>
      <c r="E161" s="162" t="s">
        <v>184</v>
      </c>
      <c r="F161" s="163" t="s">
        <v>185</v>
      </c>
      <c r="G161" s="164" t="s">
        <v>145</v>
      </c>
      <c r="H161" s="165" t="n">
        <v>25.713</v>
      </c>
      <c r="I161" s="166"/>
      <c r="J161" s="167" t="n">
        <f aca="false">ROUND(I161*H161,2)</f>
        <v>0</v>
      </c>
      <c r="K161" s="163" t="s">
        <v>146</v>
      </c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132</v>
      </c>
      <c r="AT161" s="172" t="s">
        <v>128</v>
      </c>
      <c r="AU161" s="172" t="s">
        <v>133</v>
      </c>
      <c r="AY161" s="3" t="s">
        <v>126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133</v>
      </c>
      <c r="BK161" s="173" t="n">
        <f aca="false">ROUND(I161*H161,2)</f>
        <v>0</v>
      </c>
      <c r="BL161" s="3" t="s">
        <v>132</v>
      </c>
      <c r="BM161" s="172" t="s">
        <v>186</v>
      </c>
    </row>
    <row r="162" s="174" customFormat="true" ht="19.4" hidden="false" customHeight="false" outlineLevel="0" collapsed="false">
      <c r="B162" s="175"/>
      <c r="D162" s="176" t="s">
        <v>135</v>
      </c>
      <c r="E162" s="177"/>
      <c r="F162" s="178" t="s">
        <v>187</v>
      </c>
      <c r="H162" s="179" t="n">
        <v>25.713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135</v>
      </c>
      <c r="AU162" s="177" t="s">
        <v>133</v>
      </c>
      <c r="AV162" s="174" t="s">
        <v>133</v>
      </c>
      <c r="AW162" s="174" t="s">
        <v>31</v>
      </c>
      <c r="AX162" s="174" t="s">
        <v>79</v>
      </c>
      <c r="AY162" s="177" t="s">
        <v>126</v>
      </c>
    </row>
    <row r="163" s="146" customFormat="true" ht="22.8" hidden="false" customHeight="true" outlineLevel="0" collapsed="false">
      <c r="B163" s="147"/>
      <c r="D163" s="148" t="s">
        <v>73</v>
      </c>
      <c r="E163" s="158" t="s">
        <v>174</v>
      </c>
      <c r="F163" s="158" t="s">
        <v>188</v>
      </c>
      <c r="I163" s="150"/>
      <c r="J163" s="159" t="n">
        <f aca="false">BK163</f>
        <v>0</v>
      </c>
      <c r="L163" s="147"/>
      <c r="M163" s="152"/>
      <c r="N163" s="153"/>
      <c r="O163" s="153"/>
      <c r="P163" s="154" t="n">
        <f aca="false">SUM(P164:P203)</f>
        <v>0</v>
      </c>
      <c r="Q163" s="153"/>
      <c r="R163" s="154" t="n">
        <f aca="false">SUM(R164:R203)</f>
        <v>0.005851</v>
      </c>
      <c r="S163" s="153"/>
      <c r="T163" s="155" t="n">
        <f aca="false">SUM(T164:T203)</f>
        <v>10.083412</v>
      </c>
      <c r="AR163" s="148" t="s">
        <v>79</v>
      </c>
      <c r="AT163" s="156" t="s">
        <v>73</v>
      </c>
      <c r="AU163" s="156" t="s">
        <v>79</v>
      </c>
      <c r="AY163" s="148" t="s">
        <v>126</v>
      </c>
      <c r="BK163" s="157" t="n">
        <f aca="false">SUM(BK164:BK203)</f>
        <v>0</v>
      </c>
    </row>
    <row r="164" s="27" customFormat="true" ht="24.15" hidden="false" customHeight="true" outlineLevel="0" collapsed="false">
      <c r="A164" s="22"/>
      <c r="B164" s="160"/>
      <c r="C164" s="161" t="s">
        <v>189</v>
      </c>
      <c r="D164" s="161" t="s">
        <v>128</v>
      </c>
      <c r="E164" s="162" t="s">
        <v>190</v>
      </c>
      <c r="F164" s="163" t="s">
        <v>191</v>
      </c>
      <c r="G164" s="164" t="s">
        <v>145</v>
      </c>
      <c r="H164" s="165" t="n">
        <v>133.9</v>
      </c>
      <c r="I164" s="166"/>
      <c r="J164" s="167" t="n">
        <f aca="false">ROUND(I164*H164,2)</f>
        <v>0</v>
      </c>
      <c r="K164" s="163" t="s">
        <v>146</v>
      </c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4E-005</v>
      </c>
      <c r="R164" s="170" t="n">
        <f aca="false">Q164*H164</f>
        <v>0.005356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132</v>
      </c>
      <c r="AT164" s="172" t="s">
        <v>128</v>
      </c>
      <c r="AU164" s="172" t="s">
        <v>133</v>
      </c>
      <c r="AY164" s="3" t="s">
        <v>126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133</v>
      </c>
      <c r="BK164" s="173" t="n">
        <f aca="false">ROUND(I164*H164,2)</f>
        <v>0</v>
      </c>
      <c r="BL164" s="3" t="s">
        <v>132</v>
      </c>
      <c r="BM164" s="172" t="s">
        <v>192</v>
      </c>
    </row>
    <row r="165" s="174" customFormat="true" ht="12.8" hidden="false" customHeight="false" outlineLevel="0" collapsed="false">
      <c r="B165" s="175"/>
      <c r="D165" s="176" t="s">
        <v>135</v>
      </c>
      <c r="E165" s="177"/>
      <c r="F165" s="178" t="s">
        <v>193</v>
      </c>
      <c r="H165" s="179" t="n">
        <v>133.9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135</v>
      </c>
      <c r="AU165" s="177" t="s">
        <v>133</v>
      </c>
      <c r="AV165" s="174" t="s">
        <v>133</v>
      </c>
      <c r="AW165" s="174" t="s">
        <v>31</v>
      </c>
      <c r="AX165" s="174" t="s">
        <v>79</v>
      </c>
      <c r="AY165" s="177" t="s">
        <v>126</v>
      </c>
    </row>
    <row r="166" s="27" customFormat="true" ht="33" hidden="false" customHeight="true" outlineLevel="0" collapsed="false">
      <c r="A166" s="22"/>
      <c r="B166" s="160"/>
      <c r="C166" s="161" t="s">
        <v>194</v>
      </c>
      <c r="D166" s="161" t="s">
        <v>128</v>
      </c>
      <c r="E166" s="162" t="s">
        <v>195</v>
      </c>
      <c r="F166" s="163" t="s">
        <v>196</v>
      </c>
      <c r="G166" s="164" t="s">
        <v>131</v>
      </c>
      <c r="H166" s="165" t="n">
        <v>1</v>
      </c>
      <c r="I166" s="166"/>
      <c r="J166" s="167" t="n">
        <f aca="false">ROUND(I166*H166,2)</f>
        <v>0</v>
      </c>
      <c r="K166" s="163"/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0.31501</v>
      </c>
      <c r="T166" s="171" t="n">
        <f aca="false">S166*H166</f>
        <v>0.31501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132</v>
      </c>
      <c r="AT166" s="172" t="s">
        <v>128</v>
      </c>
      <c r="AU166" s="172" t="s">
        <v>133</v>
      </c>
      <c r="AY166" s="3" t="s">
        <v>126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133</v>
      </c>
      <c r="BK166" s="173" t="n">
        <f aca="false">ROUND(I166*H166,2)</f>
        <v>0</v>
      </c>
      <c r="BL166" s="3" t="s">
        <v>132</v>
      </c>
      <c r="BM166" s="172" t="s">
        <v>197</v>
      </c>
    </row>
    <row r="167" s="27" customFormat="true" ht="16.5" hidden="false" customHeight="true" outlineLevel="0" collapsed="false">
      <c r="A167" s="22"/>
      <c r="B167" s="160"/>
      <c r="C167" s="161" t="s">
        <v>198</v>
      </c>
      <c r="D167" s="161" t="s">
        <v>128</v>
      </c>
      <c r="E167" s="162" t="s">
        <v>199</v>
      </c>
      <c r="F167" s="163" t="s">
        <v>200</v>
      </c>
      <c r="G167" s="164" t="s">
        <v>201</v>
      </c>
      <c r="H167" s="165" t="n">
        <v>3</v>
      </c>
      <c r="I167" s="166"/>
      <c r="J167" s="167" t="n">
        <f aca="false">ROUND(I167*H167,2)</f>
        <v>0</v>
      </c>
      <c r="K167" s="163"/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132</v>
      </c>
      <c r="AT167" s="172" t="s">
        <v>128</v>
      </c>
      <c r="AU167" s="172" t="s">
        <v>133</v>
      </c>
      <c r="AY167" s="3" t="s">
        <v>126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133</v>
      </c>
      <c r="BK167" s="173" t="n">
        <f aca="false">ROUND(I167*H167,2)</f>
        <v>0</v>
      </c>
      <c r="BL167" s="3" t="s">
        <v>132</v>
      </c>
      <c r="BM167" s="172" t="s">
        <v>202</v>
      </c>
    </row>
    <row r="168" s="27" customFormat="true" ht="21.75" hidden="false" customHeight="true" outlineLevel="0" collapsed="false">
      <c r="A168" s="22"/>
      <c r="B168" s="160"/>
      <c r="C168" s="161" t="s">
        <v>7</v>
      </c>
      <c r="D168" s="161" t="s">
        <v>128</v>
      </c>
      <c r="E168" s="162" t="s">
        <v>203</v>
      </c>
      <c r="F168" s="163" t="s">
        <v>204</v>
      </c>
      <c r="G168" s="164" t="s">
        <v>201</v>
      </c>
      <c r="H168" s="165" t="n">
        <v>18</v>
      </c>
      <c r="I168" s="166"/>
      <c r="J168" s="167" t="n">
        <f aca="false">ROUND(I168*H168,2)</f>
        <v>0</v>
      </c>
      <c r="K168" s="163"/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132</v>
      </c>
      <c r="AT168" s="172" t="s">
        <v>128</v>
      </c>
      <c r="AU168" s="172" t="s">
        <v>133</v>
      </c>
      <c r="AY168" s="3" t="s">
        <v>126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133</v>
      </c>
      <c r="BK168" s="173" t="n">
        <f aca="false">ROUND(I168*H168,2)</f>
        <v>0</v>
      </c>
      <c r="BL168" s="3" t="s">
        <v>132</v>
      </c>
      <c r="BM168" s="172" t="s">
        <v>205</v>
      </c>
    </row>
    <row r="169" s="174" customFormat="true" ht="12.8" hidden="false" customHeight="false" outlineLevel="0" collapsed="false">
      <c r="B169" s="175"/>
      <c r="D169" s="176" t="s">
        <v>135</v>
      </c>
      <c r="E169" s="177"/>
      <c r="F169" s="178" t="s">
        <v>206</v>
      </c>
      <c r="H169" s="179" t="n">
        <v>18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135</v>
      </c>
      <c r="AU169" s="177" t="s">
        <v>133</v>
      </c>
      <c r="AV169" s="174" t="s">
        <v>133</v>
      </c>
      <c r="AW169" s="174" t="s">
        <v>31</v>
      </c>
      <c r="AX169" s="174" t="s">
        <v>79</v>
      </c>
      <c r="AY169" s="177" t="s">
        <v>126</v>
      </c>
    </row>
    <row r="170" s="27" customFormat="true" ht="24.15" hidden="false" customHeight="true" outlineLevel="0" collapsed="false">
      <c r="A170" s="22"/>
      <c r="B170" s="160"/>
      <c r="C170" s="161" t="s">
        <v>147</v>
      </c>
      <c r="D170" s="161" t="s">
        <v>128</v>
      </c>
      <c r="E170" s="162" t="s">
        <v>207</v>
      </c>
      <c r="F170" s="163" t="s">
        <v>208</v>
      </c>
      <c r="G170" s="164" t="s">
        <v>145</v>
      </c>
      <c r="H170" s="165" t="n">
        <v>16.5</v>
      </c>
      <c r="I170" s="166"/>
      <c r="J170" s="167" t="n">
        <f aca="false">ROUND(I170*H170,2)</f>
        <v>0</v>
      </c>
      <c r="K170" s="163" t="s">
        <v>146</v>
      </c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0.035</v>
      </c>
      <c r="T170" s="171" t="n">
        <f aca="false">S170*H170</f>
        <v>0.5775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132</v>
      </c>
      <c r="AT170" s="172" t="s">
        <v>128</v>
      </c>
      <c r="AU170" s="172" t="s">
        <v>133</v>
      </c>
      <c r="AY170" s="3" t="s">
        <v>126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133</v>
      </c>
      <c r="BK170" s="173" t="n">
        <f aca="false">ROUND(I170*H170,2)</f>
        <v>0</v>
      </c>
      <c r="BL170" s="3" t="s">
        <v>132</v>
      </c>
      <c r="BM170" s="172" t="s">
        <v>209</v>
      </c>
    </row>
    <row r="171" s="174" customFormat="true" ht="12.8" hidden="false" customHeight="false" outlineLevel="0" collapsed="false">
      <c r="B171" s="175"/>
      <c r="D171" s="176" t="s">
        <v>135</v>
      </c>
      <c r="E171" s="177"/>
      <c r="F171" s="178" t="s">
        <v>210</v>
      </c>
      <c r="H171" s="179" t="n">
        <v>16.5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135</v>
      </c>
      <c r="AU171" s="177" t="s">
        <v>133</v>
      </c>
      <c r="AV171" s="174" t="s">
        <v>133</v>
      </c>
      <c r="AW171" s="174" t="s">
        <v>31</v>
      </c>
      <c r="AX171" s="174" t="s">
        <v>79</v>
      </c>
      <c r="AY171" s="177" t="s">
        <v>126</v>
      </c>
    </row>
    <row r="172" s="27" customFormat="true" ht="16.5" hidden="false" customHeight="true" outlineLevel="0" collapsed="false">
      <c r="A172" s="22"/>
      <c r="B172" s="160"/>
      <c r="C172" s="161" t="s">
        <v>211</v>
      </c>
      <c r="D172" s="161" t="s">
        <v>128</v>
      </c>
      <c r="E172" s="162" t="s">
        <v>212</v>
      </c>
      <c r="F172" s="163" t="s">
        <v>213</v>
      </c>
      <c r="G172" s="164" t="s">
        <v>214</v>
      </c>
      <c r="H172" s="165" t="n">
        <v>6.35</v>
      </c>
      <c r="I172" s="166"/>
      <c r="J172" s="167" t="n">
        <f aca="false">ROUND(I172*H172,2)</f>
        <v>0</v>
      </c>
      <c r="K172" s="163" t="s">
        <v>146</v>
      </c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0.009</v>
      </c>
      <c r="T172" s="171" t="n">
        <f aca="false">S172*H172</f>
        <v>0.05715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132</v>
      </c>
      <c r="AT172" s="172" t="s">
        <v>128</v>
      </c>
      <c r="AU172" s="172" t="s">
        <v>133</v>
      </c>
      <c r="AY172" s="3" t="s">
        <v>126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133</v>
      </c>
      <c r="BK172" s="173" t="n">
        <f aca="false">ROUND(I172*H172,2)</f>
        <v>0</v>
      </c>
      <c r="BL172" s="3" t="s">
        <v>132</v>
      </c>
      <c r="BM172" s="172" t="s">
        <v>215</v>
      </c>
    </row>
    <row r="173" s="174" customFormat="true" ht="12.8" hidden="false" customHeight="false" outlineLevel="0" collapsed="false">
      <c r="B173" s="175"/>
      <c r="D173" s="176" t="s">
        <v>135</v>
      </c>
      <c r="E173" s="177"/>
      <c r="F173" s="178" t="s">
        <v>216</v>
      </c>
      <c r="H173" s="179" t="n">
        <v>6.35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135</v>
      </c>
      <c r="AU173" s="177" t="s">
        <v>133</v>
      </c>
      <c r="AV173" s="174" t="s">
        <v>133</v>
      </c>
      <c r="AW173" s="174" t="s">
        <v>31</v>
      </c>
      <c r="AX173" s="174" t="s">
        <v>79</v>
      </c>
      <c r="AY173" s="177" t="s">
        <v>126</v>
      </c>
    </row>
    <row r="174" s="27" customFormat="true" ht="24.15" hidden="false" customHeight="true" outlineLevel="0" collapsed="false">
      <c r="A174" s="22"/>
      <c r="B174" s="160"/>
      <c r="C174" s="161" t="s">
        <v>217</v>
      </c>
      <c r="D174" s="161" t="s">
        <v>128</v>
      </c>
      <c r="E174" s="162" t="s">
        <v>218</v>
      </c>
      <c r="F174" s="163" t="s">
        <v>219</v>
      </c>
      <c r="G174" s="164" t="s">
        <v>145</v>
      </c>
      <c r="H174" s="165" t="n">
        <v>2.49</v>
      </c>
      <c r="I174" s="166"/>
      <c r="J174" s="167" t="n">
        <f aca="false">ROUND(I174*H174,2)</f>
        <v>0</v>
      </c>
      <c r="K174" s="163" t="s">
        <v>146</v>
      </c>
      <c r="L174" s="23"/>
      <c r="M174" s="168"/>
      <c r="N174" s="169" t="s">
        <v>40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0.075</v>
      </c>
      <c r="T174" s="171" t="n">
        <f aca="false">S174*H174</f>
        <v>0.18675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132</v>
      </c>
      <c r="AT174" s="172" t="s">
        <v>128</v>
      </c>
      <c r="AU174" s="172" t="s">
        <v>133</v>
      </c>
      <c r="AY174" s="3" t="s">
        <v>126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133</v>
      </c>
      <c r="BK174" s="173" t="n">
        <f aca="false">ROUND(I174*H174,2)</f>
        <v>0</v>
      </c>
      <c r="BL174" s="3" t="s">
        <v>132</v>
      </c>
      <c r="BM174" s="172" t="s">
        <v>220</v>
      </c>
    </row>
    <row r="175" s="174" customFormat="true" ht="12.8" hidden="false" customHeight="false" outlineLevel="0" collapsed="false">
      <c r="B175" s="175"/>
      <c r="D175" s="176" t="s">
        <v>135</v>
      </c>
      <c r="E175" s="177"/>
      <c r="F175" s="178" t="s">
        <v>221</v>
      </c>
      <c r="H175" s="179" t="n">
        <v>2.49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135</v>
      </c>
      <c r="AU175" s="177" t="s">
        <v>133</v>
      </c>
      <c r="AV175" s="174" t="s">
        <v>133</v>
      </c>
      <c r="AW175" s="174" t="s">
        <v>31</v>
      </c>
      <c r="AX175" s="174" t="s">
        <v>79</v>
      </c>
      <c r="AY175" s="177" t="s">
        <v>126</v>
      </c>
    </row>
    <row r="176" s="27" customFormat="true" ht="24.15" hidden="false" customHeight="true" outlineLevel="0" collapsed="false">
      <c r="A176" s="22"/>
      <c r="B176" s="160"/>
      <c r="C176" s="161" t="s">
        <v>222</v>
      </c>
      <c r="D176" s="161" t="s">
        <v>128</v>
      </c>
      <c r="E176" s="162" t="s">
        <v>223</v>
      </c>
      <c r="F176" s="163" t="s">
        <v>224</v>
      </c>
      <c r="G176" s="164" t="s">
        <v>225</v>
      </c>
      <c r="H176" s="165" t="n">
        <v>67</v>
      </c>
      <c r="I176" s="166"/>
      <c r="J176" s="167" t="n">
        <f aca="false">ROUND(I176*H176,2)</f>
        <v>0</v>
      </c>
      <c r="K176" s="163" t="s">
        <v>146</v>
      </c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0.001</v>
      </c>
      <c r="T176" s="171" t="n">
        <f aca="false">S176*H176</f>
        <v>0.067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132</v>
      </c>
      <c r="AT176" s="172" t="s">
        <v>128</v>
      </c>
      <c r="AU176" s="172" t="s">
        <v>133</v>
      </c>
      <c r="AY176" s="3" t="s">
        <v>126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133</v>
      </c>
      <c r="BK176" s="173" t="n">
        <f aca="false">ROUND(I176*H176,2)</f>
        <v>0</v>
      </c>
      <c r="BL176" s="3" t="s">
        <v>132</v>
      </c>
      <c r="BM176" s="172" t="s">
        <v>226</v>
      </c>
    </row>
    <row r="177" s="27" customFormat="true" ht="24.15" hidden="false" customHeight="true" outlineLevel="0" collapsed="false">
      <c r="A177" s="22"/>
      <c r="B177" s="160"/>
      <c r="C177" s="161" t="s">
        <v>227</v>
      </c>
      <c r="D177" s="161" t="s">
        <v>128</v>
      </c>
      <c r="E177" s="162" t="s">
        <v>228</v>
      </c>
      <c r="F177" s="163" t="s">
        <v>229</v>
      </c>
      <c r="G177" s="164" t="s">
        <v>214</v>
      </c>
      <c r="H177" s="165" t="n">
        <v>220</v>
      </c>
      <c r="I177" s="166"/>
      <c r="J177" s="167" t="n">
        <f aca="false">ROUND(I177*H177,2)</f>
        <v>0</v>
      </c>
      <c r="K177" s="163" t="s">
        <v>146</v>
      </c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0.002</v>
      </c>
      <c r="T177" s="171" t="n">
        <f aca="false">S177*H177</f>
        <v>0.44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132</v>
      </c>
      <c r="AT177" s="172" t="s">
        <v>128</v>
      </c>
      <c r="AU177" s="172" t="s">
        <v>133</v>
      </c>
      <c r="AY177" s="3" t="s">
        <v>126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133</v>
      </c>
      <c r="BK177" s="173" t="n">
        <f aca="false">ROUND(I177*H177,2)</f>
        <v>0</v>
      </c>
      <c r="BL177" s="3" t="s">
        <v>132</v>
      </c>
      <c r="BM177" s="172" t="s">
        <v>230</v>
      </c>
    </row>
    <row r="178" s="27" customFormat="true" ht="24.15" hidden="false" customHeight="true" outlineLevel="0" collapsed="false">
      <c r="A178" s="22"/>
      <c r="B178" s="160"/>
      <c r="C178" s="161" t="s">
        <v>6</v>
      </c>
      <c r="D178" s="161" t="s">
        <v>128</v>
      </c>
      <c r="E178" s="162" t="s">
        <v>231</v>
      </c>
      <c r="F178" s="163" t="s">
        <v>232</v>
      </c>
      <c r="G178" s="164" t="s">
        <v>214</v>
      </c>
      <c r="H178" s="165" t="n">
        <v>50</v>
      </c>
      <c r="I178" s="166"/>
      <c r="J178" s="167" t="n">
        <f aca="false">ROUND(I178*H178,2)</f>
        <v>0</v>
      </c>
      <c r="K178" s="163" t="s">
        <v>146</v>
      </c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0.006</v>
      </c>
      <c r="T178" s="171" t="n">
        <f aca="false">S178*H178</f>
        <v>0.3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132</v>
      </c>
      <c r="AT178" s="172" t="s">
        <v>128</v>
      </c>
      <c r="AU178" s="172" t="s">
        <v>133</v>
      </c>
      <c r="AY178" s="3" t="s">
        <v>126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133</v>
      </c>
      <c r="BK178" s="173" t="n">
        <f aca="false">ROUND(I178*H178,2)</f>
        <v>0</v>
      </c>
      <c r="BL178" s="3" t="s">
        <v>132</v>
      </c>
      <c r="BM178" s="172" t="s">
        <v>233</v>
      </c>
    </row>
    <row r="179" s="27" customFormat="true" ht="24.15" hidden="false" customHeight="true" outlineLevel="0" collapsed="false">
      <c r="A179" s="22"/>
      <c r="B179" s="160"/>
      <c r="C179" s="161" t="s">
        <v>234</v>
      </c>
      <c r="D179" s="161" t="s">
        <v>128</v>
      </c>
      <c r="E179" s="162" t="s">
        <v>235</v>
      </c>
      <c r="F179" s="163" t="s">
        <v>236</v>
      </c>
      <c r="G179" s="164" t="s">
        <v>214</v>
      </c>
      <c r="H179" s="165" t="n">
        <v>30</v>
      </c>
      <c r="I179" s="166"/>
      <c r="J179" s="167" t="n">
        <f aca="false">ROUND(I179*H179,2)</f>
        <v>0</v>
      </c>
      <c r="K179" s="163" t="s">
        <v>146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0.009</v>
      </c>
      <c r="T179" s="171" t="n">
        <f aca="false">S179*H179</f>
        <v>0.27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132</v>
      </c>
      <c r="AT179" s="172" t="s">
        <v>128</v>
      </c>
      <c r="AU179" s="172" t="s">
        <v>133</v>
      </c>
      <c r="AY179" s="3" t="s">
        <v>126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133</v>
      </c>
      <c r="BK179" s="173" t="n">
        <f aca="false">ROUND(I179*H179,2)</f>
        <v>0</v>
      </c>
      <c r="BL179" s="3" t="s">
        <v>132</v>
      </c>
      <c r="BM179" s="172" t="s">
        <v>237</v>
      </c>
    </row>
    <row r="180" s="27" customFormat="true" ht="24.15" hidden="false" customHeight="true" outlineLevel="0" collapsed="false">
      <c r="A180" s="22"/>
      <c r="B180" s="160"/>
      <c r="C180" s="161" t="s">
        <v>238</v>
      </c>
      <c r="D180" s="161" t="s">
        <v>128</v>
      </c>
      <c r="E180" s="162" t="s">
        <v>239</v>
      </c>
      <c r="F180" s="163" t="s">
        <v>240</v>
      </c>
      <c r="G180" s="164" t="s">
        <v>214</v>
      </c>
      <c r="H180" s="165" t="n">
        <v>15</v>
      </c>
      <c r="I180" s="166"/>
      <c r="J180" s="167" t="n">
        <f aca="false">ROUND(I180*H180,2)</f>
        <v>0</v>
      </c>
      <c r="K180" s="163" t="s">
        <v>146</v>
      </c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0.009</v>
      </c>
      <c r="T180" s="171" t="n">
        <f aca="false">S180*H180</f>
        <v>0.135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132</v>
      </c>
      <c r="AT180" s="172" t="s">
        <v>128</v>
      </c>
      <c r="AU180" s="172" t="s">
        <v>133</v>
      </c>
      <c r="AY180" s="3" t="s">
        <v>126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133</v>
      </c>
      <c r="BK180" s="173" t="n">
        <f aca="false">ROUND(I180*H180,2)</f>
        <v>0</v>
      </c>
      <c r="BL180" s="3" t="s">
        <v>132</v>
      </c>
      <c r="BM180" s="172" t="s">
        <v>241</v>
      </c>
    </row>
    <row r="181" s="27" customFormat="true" ht="24.15" hidden="false" customHeight="true" outlineLevel="0" collapsed="false">
      <c r="A181" s="22"/>
      <c r="B181" s="160"/>
      <c r="C181" s="161" t="s">
        <v>242</v>
      </c>
      <c r="D181" s="161" t="s">
        <v>128</v>
      </c>
      <c r="E181" s="162" t="s">
        <v>243</v>
      </c>
      <c r="F181" s="163" t="s">
        <v>244</v>
      </c>
      <c r="G181" s="164" t="s">
        <v>214</v>
      </c>
      <c r="H181" s="165" t="n">
        <v>3</v>
      </c>
      <c r="I181" s="166"/>
      <c r="J181" s="167" t="n">
        <f aca="false">ROUND(I181*H181,2)</f>
        <v>0</v>
      </c>
      <c r="K181" s="163" t="s">
        <v>146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0.04</v>
      </c>
      <c r="T181" s="171" t="n">
        <f aca="false">S181*H181</f>
        <v>0.12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132</v>
      </c>
      <c r="AT181" s="172" t="s">
        <v>128</v>
      </c>
      <c r="AU181" s="172" t="s">
        <v>133</v>
      </c>
      <c r="AY181" s="3" t="s">
        <v>126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133</v>
      </c>
      <c r="BK181" s="173" t="n">
        <f aca="false">ROUND(I181*H181,2)</f>
        <v>0</v>
      </c>
      <c r="BL181" s="3" t="s">
        <v>132</v>
      </c>
      <c r="BM181" s="172" t="s">
        <v>245</v>
      </c>
    </row>
    <row r="182" s="27" customFormat="true" ht="24.15" hidden="false" customHeight="true" outlineLevel="0" collapsed="false">
      <c r="A182" s="22"/>
      <c r="B182" s="160"/>
      <c r="C182" s="161" t="s">
        <v>246</v>
      </c>
      <c r="D182" s="161" t="s">
        <v>128</v>
      </c>
      <c r="E182" s="162" t="s">
        <v>247</v>
      </c>
      <c r="F182" s="163" t="s">
        <v>248</v>
      </c>
      <c r="G182" s="164" t="s">
        <v>214</v>
      </c>
      <c r="H182" s="165" t="n">
        <v>5.5</v>
      </c>
      <c r="I182" s="166"/>
      <c r="J182" s="167" t="n">
        <f aca="false">ROUND(I182*H182,2)</f>
        <v>0</v>
      </c>
      <c r="K182" s="163" t="s">
        <v>146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9E-005</v>
      </c>
      <c r="R182" s="170" t="n">
        <f aca="false">Q182*H182</f>
        <v>0.000495</v>
      </c>
      <c r="S182" s="170" t="n">
        <v>0.003</v>
      </c>
      <c r="T182" s="171" t="n">
        <f aca="false">S182*H182</f>
        <v>0.0165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132</v>
      </c>
      <c r="AT182" s="172" t="s">
        <v>128</v>
      </c>
      <c r="AU182" s="172" t="s">
        <v>133</v>
      </c>
      <c r="AY182" s="3" t="s">
        <v>126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133</v>
      </c>
      <c r="BK182" s="173" t="n">
        <f aca="false">ROUND(I182*H182,2)</f>
        <v>0</v>
      </c>
      <c r="BL182" s="3" t="s">
        <v>132</v>
      </c>
      <c r="BM182" s="172" t="s">
        <v>249</v>
      </c>
    </row>
    <row r="183" s="27" customFormat="true" ht="37.8" hidden="false" customHeight="true" outlineLevel="0" collapsed="false">
      <c r="A183" s="22"/>
      <c r="B183" s="160"/>
      <c r="C183" s="161" t="s">
        <v>250</v>
      </c>
      <c r="D183" s="161" t="s">
        <v>128</v>
      </c>
      <c r="E183" s="162" t="s">
        <v>251</v>
      </c>
      <c r="F183" s="163" t="s">
        <v>252</v>
      </c>
      <c r="G183" s="164" t="s">
        <v>145</v>
      </c>
      <c r="H183" s="165" t="n">
        <v>133.9</v>
      </c>
      <c r="I183" s="166"/>
      <c r="J183" s="167" t="n">
        <f aca="false">ROUND(I183*H183,2)</f>
        <v>0</v>
      </c>
      <c r="K183" s="163" t="s">
        <v>146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0.004</v>
      </c>
      <c r="T183" s="171" t="n">
        <f aca="false">S183*H183</f>
        <v>0.5356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132</v>
      </c>
      <c r="AT183" s="172" t="s">
        <v>128</v>
      </c>
      <c r="AU183" s="172" t="s">
        <v>133</v>
      </c>
      <c r="AY183" s="3" t="s">
        <v>126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133</v>
      </c>
      <c r="BK183" s="173" t="n">
        <f aca="false">ROUND(I183*H183,2)</f>
        <v>0</v>
      </c>
      <c r="BL183" s="3" t="s">
        <v>132</v>
      </c>
      <c r="BM183" s="172" t="s">
        <v>253</v>
      </c>
    </row>
    <row r="184" s="27" customFormat="true" ht="37.8" hidden="false" customHeight="true" outlineLevel="0" collapsed="false">
      <c r="A184" s="22"/>
      <c r="B184" s="160"/>
      <c r="C184" s="161" t="s">
        <v>254</v>
      </c>
      <c r="D184" s="161" t="s">
        <v>128</v>
      </c>
      <c r="E184" s="162" t="s">
        <v>255</v>
      </c>
      <c r="F184" s="163" t="s">
        <v>256</v>
      </c>
      <c r="G184" s="164" t="s">
        <v>145</v>
      </c>
      <c r="H184" s="165" t="n">
        <v>338.077</v>
      </c>
      <c r="I184" s="166"/>
      <c r="J184" s="167" t="n">
        <f aca="false">ROUND(I184*H184,2)</f>
        <v>0</v>
      </c>
      <c r="K184" s="163" t="s">
        <v>146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0.01</v>
      </c>
      <c r="T184" s="171" t="n">
        <f aca="false">S184*H184</f>
        <v>3.38077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132</v>
      </c>
      <c r="AT184" s="172" t="s">
        <v>128</v>
      </c>
      <c r="AU184" s="172" t="s">
        <v>133</v>
      </c>
      <c r="AY184" s="3" t="s">
        <v>126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133</v>
      </c>
      <c r="BK184" s="173" t="n">
        <f aca="false">ROUND(I184*H184,2)</f>
        <v>0</v>
      </c>
      <c r="BL184" s="3" t="s">
        <v>132</v>
      </c>
      <c r="BM184" s="172" t="s">
        <v>257</v>
      </c>
    </row>
    <row r="185" s="174" customFormat="true" ht="19.4" hidden="false" customHeight="false" outlineLevel="0" collapsed="false">
      <c r="B185" s="175"/>
      <c r="D185" s="176" t="s">
        <v>135</v>
      </c>
      <c r="E185" s="177"/>
      <c r="F185" s="178" t="s">
        <v>258</v>
      </c>
      <c r="H185" s="179" t="n">
        <v>40.847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135</v>
      </c>
      <c r="AU185" s="177" t="s">
        <v>133</v>
      </c>
      <c r="AV185" s="174" t="s">
        <v>133</v>
      </c>
      <c r="AW185" s="174" t="s">
        <v>31</v>
      </c>
      <c r="AX185" s="174" t="s">
        <v>74</v>
      </c>
      <c r="AY185" s="177" t="s">
        <v>126</v>
      </c>
    </row>
    <row r="186" s="174" customFormat="true" ht="12.8" hidden="false" customHeight="false" outlineLevel="0" collapsed="false">
      <c r="B186" s="175"/>
      <c r="D186" s="176" t="s">
        <v>135</v>
      </c>
      <c r="E186" s="177"/>
      <c r="F186" s="178" t="s">
        <v>259</v>
      </c>
      <c r="H186" s="179" t="n">
        <v>25.967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135</v>
      </c>
      <c r="AU186" s="177" t="s">
        <v>133</v>
      </c>
      <c r="AV186" s="174" t="s">
        <v>133</v>
      </c>
      <c r="AW186" s="174" t="s">
        <v>31</v>
      </c>
      <c r="AX186" s="174" t="s">
        <v>74</v>
      </c>
      <c r="AY186" s="177" t="s">
        <v>126</v>
      </c>
    </row>
    <row r="187" s="174" customFormat="true" ht="12.8" hidden="false" customHeight="false" outlineLevel="0" collapsed="false">
      <c r="B187" s="175"/>
      <c r="D187" s="176" t="s">
        <v>135</v>
      </c>
      <c r="E187" s="177"/>
      <c r="F187" s="178" t="s">
        <v>260</v>
      </c>
      <c r="H187" s="179" t="n">
        <v>9.652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135</v>
      </c>
      <c r="AU187" s="177" t="s">
        <v>133</v>
      </c>
      <c r="AV187" s="174" t="s">
        <v>133</v>
      </c>
      <c r="AW187" s="174" t="s">
        <v>31</v>
      </c>
      <c r="AX187" s="174" t="s">
        <v>74</v>
      </c>
      <c r="AY187" s="177" t="s">
        <v>126</v>
      </c>
    </row>
    <row r="188" s="174" customFormat="true" ht="19.4" hidden="false" customHeight="false" outlineLevel="0" collapsed="false">
      <c r="B188" s="175"/>
      <c r="D188" s="176" t="s">
        <v>135</v>
      </c>
      <c r="E188" s="177"/>
      <c r="F188" s="178" t="s">
        <v>261</v>
      </c>
      <c r="H188" s="179" t="n">
        <v>36.496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135</v>
      </c>
      <c r="AU188" s="177" t="s">
        <v>133</v>
      </c>
      <c r="AV188" s="174" t="s">
        <v>133</v>
      </c>
      <c r="AW188" s="174" t="s">
        <v>31</v>
      </c>
      <c r="AX188" s="174" t="s">
        <v>74</v>
      </c>
      <c r="AY188" s="177" t="s">
        <v>126</v>
      </c>
    </row>
    <row r="189" s="174" customFormat="true" ht="12.8" hidden="false" customHeight="false" outlineLevel="0" collapsed="false">
      <c r="B189" s="175"/>
      <c r="D189" s="176" t="s">
        <v>135</v>
      </c>
      <c r="E189" s="177"/>
      <c r="F189" s="178" t="s">
        <v>262</v>
      </c>
      <c r="H189" s="179" t="n">
        <v>32.756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135</v>
      </c>
      <c r="AU189" s="177" t="s">
        <v>133</v>
      </c>
      <c r="AV189" s="174" t="s">
        <v>133</v>
      </c>
      <c r="AW189" s="174" t="s">
        <v>31</v>
      </c>
      <c r="AX189" s="174" t="s">
        <v>74</v>
      </c>
      <c r="AY189" s="177" t="s">
        <v>126</v>
      </c>
    </row>
    <row r="190" s="174" customFormat="true" ht="19.4" hidden="false" customHeight="false" outlineLevel="0" collapsed="false">
      <c r="B190" s="175"/>
      <c r="D190" s="176" t="s">
        <v>135</v>
      </c>
      <c r="E190" s="177"/>
      <c r="F190" s="178" t="s">
        <v>263</v>
      </c>
      <c r="H190" s="179" t="n">
        <v>52.774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135</v>
      </c>
      <c r="AU190" s="177" t="s">
        <v>133</v>
      </c>
      <c r="AV190" s="174" t="s">
        <v>133</v>
      </c>
      <c r="AW190" s="174" t="s">
        <v>31</v>
      </c>
      <c r="AX190" s="174" t="s">
        <v>74</v>
      </c>
      <c r="AY190" s="177" t="s">
        <v>126</v>
      </c>
    </row>
    <row r="191" s="174" customFormat="true" ht="19.4" hidden="false" customHeight="false" outlineLevel="0" collapsed="false">
      <c r="B191" s="175"/>
      <c r="D191" s="176" t="s">
        <v>135</v>
      </c>
      <c r="E191" s="177"/>
      <c r="F191" s="178" t="s">
        <v>264</v>
      </c>
      <c r="H191" s="179" t="n">
        <v>155.357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135</v>
      </c>
      <c r="AU191" s="177" t="s">
        <v>133</v>
      </c>
      <c r="AV191" s="174" t="s">
        <v>133</v>
      </c>
      <c r="AW191" s="174" t="s">
        <v>31</v>
      </c>
      <c r="AX191" s="174" t="s">
        <v>74</v>
      </c>
      <c r="AY191" s="177" t="s">
        <v>126</v>
      </c>
    </row>
    <row r="192" s="174" customFormat="true" ht="12.8" hidden="false" customHeight="false" outlineLevel="0" collapsed="false">
      <c r="B192" s="175"/>
      <c r="D192" s="176" t="s">
        <v>135</v>
      </c>
      <c r="E192" s="177"/>
      <c r="F192" s="178" t="s">
        <v>265</v>
      </c>
      <c r="H192" s="179" t="n">
        <v>4.998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135</v>
      </c>
      <c r="AU192" s="177" t="s">
        <v>133</v>
      </c>
      <c r="AV192" s="174" t="s">
        <v>133</v>
      </c>
      <c r="AW192" s="174" t="s">
        <v>31</v>
      </c>
      <c r="AX192" s="174" t="s">
        <v>74</v>
      </c>
      <c r="AY192" s="177" t="s">
        <v>126</v>
      </c>
    </row>
    <row r="193" s="174" customFormat="true" ht="12.8" hidden="false" customHeight="false" outlineLevel="0" collapsed="false">
      <c r="B193" s="175"/>
      <c r="D193" s="176" t="s">
        <v>135</v>
      </c>
      <c r="E193" s="177"/>
      <c r="F193" s="178" t="s">
        <v>266</v>
      </c>
      <c r="H193" s="179" t="n">
        <v>3.861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77" t="s">
        <v>135</v>
      </c>
      <c r="AU193" s="177" t="s">
        <v>133</v>
      </c>
      <c r="AV193" s="174" t="s">
        <v>133</v>
      </c>
      <c r="AW193" s="174" t="s">
        <v>31</v>
      </c>
      <c r="AX193" s="174" t="s">
        <v>74</v>
      </c>
      <c r="AY193" s="177" t="s">
        <v>126</v>
      </c>
    </row>
    <row r="194" s="174" customFormat="true" ht="12.8" hidden="false" customHeight="false" outlineLevel="0" collapsed="false">
      <c r="B194" s="175"/>
      <c r="D194" s="176" t="s">
        <v>135</v>
      </c>
      <c r="E194" s="177"/>
      <c r="F194" s="178" t="s">
        <v>267</v>
      </c>
      <c r="H194" s="179" t="n">
        <v>7.669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135</v>
      </c>
      <c r="AU194" s="177" t="s">
        <v>133</v>
      </c>
      <c r="AV194" s="174" t="s">
        <v>133</v>
      </c>
      <c r="AW194" s="174" t="s">
        <v>31</v>
      </c>
      <c r="AX194" s="174" t="s">
        <v>74</v>
      </c>
      <c r="AY194" s="177" t="s">
        <v>126</v>
      </c>
    </row>
    <row r="195" s="174" customFormat="true" ht="12.8" hidden="false" customHeight="false" outlineLevel="0" collapsed="false">
      <c r="B195" s="175"/>
      <c r="D195" s="176" t="s">
        <v>135</v>
      </c>
      <c r="E195" s="177"/>
      <c r="F195" s="178" t="s">
        <v>268</v>
      </c>
      <c r="H195" s="179" t="n">
        <v>-32.3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135</v>
      </c>
      <c r="AU195" s="177" t="s">
        <v>133</v>
      </c>
      <c r="AV195" s="174" t="s">
        <v>133</v>
      </c>
      <c r="AW195" s="174" t="s">
        <v>31</v>
      </c>
      <c r="AX195" s="174" t="s">
        <v>74</v>
      </c>
      <c r="AY195" s="177" t="s">
        <v>126</v>
      </c>
    </row>
    <row r="196" s="184" customFormat="true" ht="12.8" hidden="false" customHeight="false" outlineLevel="0" collapsed="false">
      <c r="B196" s="185"/>
      <c r="D196" s="176" t="s">
        <v>135</v>
      </c>
      <c r="E196" s="186"/>
      <c r="F196" s="187" t="s">
        <v>161</v>
      </c>
      <c r="H196" s="188" t="n">
        <v>338.077</v>
      </c>
      <c r="I196" s="189"/>
      <c r="L196" s="185"/>
      <c r="M196" s="190"/>
      <c r="N196" s="191"/>
      <c r="O196" s="191"/>
      <c r="P196" s="191"/>
      <c r="Q196" s="191"/>
      <c r="R196" s="191"/>
      <c r="S196" s="191"/>
      <c r="T196" s="192"/>
      <c r="AT196" s="186" t="s">
        <v>135</v>
      </c>
      <c r="AU196" s="186" t="s">
        <v>133</v>
      </c>
      <c r="AV196" s="184" t="s">
        <v>132</v>
      </c>
      <c r="AW196" s="184" t="s">
        <v>31</v>
      </c>
      <c r="AX196" s="184" t="s">
        <v>79</v>
      </c>
      <c r="AY196" s="186" t="s">
        <v>126</v>
      </c>
    </row>
    <row r="197" s="27" customFormat="true" ht="37.8" hidden="false" customHeight="true" outlineLevel="0" collapsed="false">
      <c r="A197" s="22"/>
      <c r="B197" s="160"/>
      <c r="C197" s="161" t="s">
        <v>269</v>
      </c>
      <c r="D197" s="161" t="s">
        <v>128</v>
      </c>
      <c r="E197" s="162" t="s">
        <v>270</v>
      </c>
      <c r="F197" s="163" t="s">
        <v>271</v>
      </c>
      <c r="G197" s="164" t="s">
        <v>145</v>
      </c>
      <c r="H197" s="165" t="n">
        <v>32.3</v>
      </c>
      <c r="I197" s="166"/>
      <c r="J197" s="167" t="n">
        <f aca="false">ROUND(I197*H197,2)</f>
        <v>0</v>
      </c>
      <c r="K197" s="163" t="s">
        <v>146</v>
      </c>
      <c r="L197" s="23"/>
      <c r="M197" s="168"/>
      <c r="N197" s="169" t="s">
        <v>40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0.046</v>
      </c>
      <c r="T197" s="171" t="n">
        <f aca="false">S197*H197</f>
        <v>1.4858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132</v>
      </c>
      <c r="AT197" s="172" t="s">
        <v>128</v>
      </c>
      <c r="AU197" s="172" t="s">
        <v>133</v>
      </c>
      <c r="AY197" s="3" t="s">
        <v>126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133</v>
      </c>
      <c r="BK197" s="173" t="n">
        <f aca="false">ROUND(I197*H197,2)</f>
        <v>0</v>
      </c>
      <c r="BL197" s="3" t="s">
        <v>132</v>
      </c>
      <c r="BM197" s="172" t="s">
        <v>272</v>
      </c>
    </row>
    <row r="198" s="174" customFormat="true" ht="12.8" hidden="false" customHeight="false" outlineLevel="0" collapsed="false">
      <c r="B198" s="175"/>
      <c r="D198" s="176" t="s">
        <v>135</v>
      </c>
      <c r="E198" s="177"/>
      <c r="F198" s="178" t="s">
        <v>153</v>
      </c>
      <c r="H198" s="179" t="n">
        <v>32.3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135</v>
      </c>
      <c r="AU198" s="177" t="s">
        <v>133</v>
      </c>
      <c r="AV198" s="174" t="s">
        <v>133</v>
      </c>
      <c r="AW198" s="174" t="s">
        <v>31</v>
      </c>
      <c r="AX198" s="174" t="s">
        <v>79</v>
      </c>
      <c r="AY198" s="177" t="s">
        <v>126</v>
      </c>
    </row>
    <row r="199" s="27" customFormat="true" ht="24.15" hidden="false" customHeight="true" outlineLevel="0" collapsed="false">
      <c r="A199" s="22"/>
      <c r="B199" s="160"/>
      <c r="C199" s="161" t="s">
        <v>273</v>
      </c>
      <c r="D199" s="161" t="s">
        <v>128</v>
      </c>
      <c r="E199" s="162" t="s">
        <v>274</v>
      </c>
      <c r="F199" s="163" t="s">
        <v>275</v>
      </c>
      <c r="G199" s="164" t="s">
        <v>145</v>
      </c>
      <c r="H199" s="165" t="n">
        <v>32.299</v>
      </c>
      <c r="I199" s="166"/>
      <c r="J199" s="167" t="n">
        <f aca="false">ROUND(I199*H199,2)</f>
        <v>0</v>
      </c>
      <c r="K199" s="163" t="s">
        <v>146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0.068</v>
      </c>
      <c r="T199" s="171" t="n">
        <f aca="false">S199*H199</f>
        <v>2.196332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132</v>
      </c>
      <c r="AT199" s="172" t="s">
        <v>128</v>
      </c>
      <c r="AU199" s="172" t="s">
        <v>133</v>
      </c>
      <c r="AY199" s="3" t="s">
        <v>126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133</v>
      </c>
      <c r="BK199" s="173" t="n">
        <f aca="false">ROUND(I199*H199,2)</f>
        <v>0</v>
      </c>
      <c r="BL199" s="3" t="s">
        <v>132</v>
      </c>
      <c r="BM199" s="172" t="s">
        <v>276</v>
      </c>
    </row>
    <row r="200" s="174" customFormat="true" ht="12.8" hidden="false" customHeight="false" outlineLevel="0" collapsed="false">
      <c r="B200" s="175"/>
      <c r="D200" s="176" t="s">
        <v>135</v>
      </c>
      <c r="E200" s="177"/>
      <c r="F200" s="178" t="s">
        <v>277</v>
      </c>
      <c r="H200" s="179" t="n">
        <v>17.539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135</v>
      </c>
      <c r="AU200" s="177" t="s">
        <v>133</v>
      </c>
      <c r="AV200" s="174" t="s">
        <v>133</v>
      </c>
      <c r="AW200" s="174" t="s">
        <v>31</v>
      </c>
      <c r="AX200" s="174" t="s">
        <v>74</v>
      </c>
      <c r="AY200" s="177" t="s">
        <v>126</v>
      </c>
    </row>
    <row r="201" s="174" customFormat="true" ht="12.8" hidden="false" customHeight="false" outlineLevel="0" collapsed="false">
      <c r="B201" s="175"/>
      <c r="D201" s="176" t="s">
        <v>135</v>
      </c>
      <c r="E201" s="177"/>
      <c r="F201" s="178" t="s">
        <v>278</v>
      </c>
      <c r="H201" s="179" t="n">
        <v>5.025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135</v>
      </c>
      <c r="AU201" s="177" t="s">
        <v>133</v>
      </c>
      <c r="AV201" s="174" t="s">
        <v>133</v>
      </c>
      <c r="AW201" s="174" t="s">
        <v>31</v>
      </c>
      <c r="AX201" s="174" t="s">
        <v>74</v>
      </c>
      <c r="AY201" s="177" t="s">
        <v>126</v>
      </c>
    </row>
    <row r="202" s="174" customFormat="true" ht="12.8" hidden="false" customHeight="false" outlineLevel="0" collapsed="false">
      <c r="B202" s="175"/>
      <c r="D202" s="176" t="s">
        <v>135</v>
      </c>
      <c r="E202" s="177"/>
      <c r="F202" s="178" t="s">
        <v>279</v>
      </c>
      <c r="H202" s="179" t="n">
        <v>9.735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135</v>
      </c>
      <c r="AU202" s="177" t="s">
        <v>133</v>
      </c>
      <c r="AV202" s="174" t="s">
        <v>133</v>
      </c>
      <c r="AW202" s="174" t="s">
        <v>31</v>
      </c>
      <c r="AX202" s="174" t="s">
        <v>74</v>
      </c>
      <c r="AY202" s="177" t="s">
        <v>126</v>
      </c>
    </row>
    <row r="203" s="184" customFormat="true" ht="12.8" hidden="false" customHeight="false" outlineLevel="0" collapsed="false">
      <c r="B203" s="185"/>
      <c r="D203" s="176" t="s">
        <v>135</v>
      </c>
      <c r="E203" s="186"/>
      <c r="F203" s="187" t="s">
        <v>161</v>
      </c>
      <c r="H203" s="188" t="n">
        <v>32.299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135</v>
      </c>
      <c r="AU203" s="186" t="s">
        <v>133</v>
      </c>
      <c r="AV203" s="184" t="s">
        <v>132</v>
      </c>
      <c r="AW203" s="184" t="s">
        <v>31</v>
      </c>
      <c r="AX203" s="184" t="s">
        <v>79</v>
      </c>
      <c r="AY203" s="186" t="s">
        <v>126</v>
      </c>
    </row>
    <row r="204" s="146" customFormat="true" ht="22.8" hidden="false" customHeight="true" outlineLevel="0" collapsed="false">
      <c r="B204" s="147"/>
      <c r="D204" s="148" t="s">
        <v>73</v>
      </c>
      <c r="E204" s="158" t="s">
        <v>280</v>
      </c>
      <c r="F204" s="158" t="s">
        <v>281</v>
      </c>
      <c r="I204" s="150"/>
      <c r="J204" s="159" t="n">
        <f aca="false">BK204</f>
        <v>0</v>
      </c>
      <c r="L204" s="147"/>
      <c r="M204" s="152"/>
      <c r="N204" s="153"/>
      <c r="O204" s="153"/>
      <c r="P204" s="154" t="n">
        <f aca="false">SUM(P205:P209)</f>
        <v>0</v>
      </c>
      <c r="Q204" s="153"/>
      <c r="R204" s="154" t="n">
        <f aca="false">SUM(R205:R209)</f>
        <v>0</v>
      </c>
      <c r="S204" s="153"/>
      <c r="T204" s="155" t="n">
        <f aca="false">SUM(T205:T209)</f>
        <v>0</v>
      </c>
      <c r="AR204" s="148" t="s">
        <v>79</v>
      </c>
      <c r="AT204" s="156" t="s">
        <v>73</v>
      </c>
      <c r="AU204" s="156" t="s">
        <v>79</v>
      </c>
      <c r="AY204" s="148" t="s">
        <v>126</v>
      </c>
      <c r="BK204" s="157" t="n">
        <f aca="false">SUM(BK205:BK209)</f>
        <v>0</v>
      </c>
    </row>
    <row r="205" s="27" customFormat="true" ht="24.15" hidden="false" customHeight="true" outlineLevel="0" collapsed="false">
      <c r="A205" s="22"/>
      <c r="B205" s="160"/>
      <c r="C205" s="161" t="s">
        <v>282</v>
      </c>
      <c r="D205" s="161" t="s">
        <v>128</v>
      </c>
      <c r="E205" s="162" t="s">
        <v>283</v>
      </c>
      <c r="F205" s="163" t="s">
        <v>284</v>
      </c>
      <c r="G205" s="164" t="s">
        <v>285</v>
      </c>
      <c r="H205" s="165" t="n">
        <v>10.709</v>
      </c>
      <c r="I205" s="166"/>
      <c r="J205" s="167" t="n">
        <f aca="false">ROUND(I205*H205,2)</f>
        <v>0</v>
      </c>
      <c r="K205" s="163" t="s">
        <v>146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132</v>
      </c>
      <c r="AT205" s="172" t="s">
        <v>128</v>
      </c>
      <c r="AU205" s="172" t="s">
        <v>133</v>
      </c>
      <c r="AY205" s="3" t="s">
        <v>126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133</v>
      </c>
      <c r="BK205" s="173" t="n">
        <f aca="false">ROUND(I205*H205,2)</f>
        <v>0</v>
      </c>
      <c r="BL205" s="3" t="s">
        <v>132</v>
      </c>
      <c r="BM205" s="172" t="s">
        <v>286</v>
      </c>
    </row>
    <row r="206" s="27" customFormat="true" ht="24.15" hidden="false" customHeight="true" outlineLevel="0" collapsed="false">
      <c r="A206" s="22"/>
      <c r="B206" s="160"/>
      <c r="C206" s="161" t="s">
        <v>287</v>
      </c>
      <c r="D206" s="161" t="s">
        <v>128</v>
      </c>
      <c r="E206" s="162" t="s">
        <v>288</v>
      </c>
      <c r="F206" s="163" t="s">
        <v>289</v>
      </c>
      <c r="G206" s="164" t="s">
        <v>285</v>
      </c>
      <c r="H206" s="165" t="n">
        <v>10.709</v>
      </c>
      <c r="I206" s="166"/>
      <c r="J206" s="167" t="n">
        <f aca="false">ROUND(I206*H206,2)</f>
        <v>0</v>
      </c>
      <c r="K206" s="163" t="s">
        <v>146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132</v>
      </c>
      <c r="AT206" s="172" t="s">
        <v>128</v>
      </c>
      <c r="AU206" s="172" t="s">
        <v>133</v>
      </c>
      <c r="AY206" s="3" t="s">
        <v>126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133</v>
      </c>
      <c r="BK206" s="173" t="n">
        <f aca="false">ROUND(I206*H206,2)</f>
        <v>0</v>
      </c>
      <c r="BL206" s="3" t="s">
        <v>132</v>
      </c>
      <c r="BM206" s="172" t="s">
        <v>290</v>
      </c>
    </row>
    <row r="207" s="27" customFormat="true" ht="24.15" hidden="false" customHeight="true" outlineLevel="0" collapsed="false">
      <c r="A207" s="22"/>
      <c r="B207" s="160"/>
      <c r="C207" s="161" t="s">
        <v>291</v>
      </c>
      <c r="D207" s="161" t="s">
        <v>128</v>
      </c>
      <c r="E207" s="162" t="s">
        <v>292</v>
      </c>
      <c r="F207" s="163" t="s">
        <v>293</v>
      </c>
      <c r="G207" s="164" t="s">
        <v>285</v>
      </c>
      <c r="H207" s="165" t="n">
        <v>203.471</v>
      </c>
      <c r="I207" s="166"/>
      <c r="J207" s="167" t="n">
        <f aca="false">ROUND(I207*H207,2)</f>
        <v>0</v>
      </c>
      <c r="K207" s="163" t="s">
        <v>146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132</v>
      </c>
      <c r="AT207" s="172" t="s">
        <v>128</v>
      </c>
      <c r="AU207" s="172" t="s">
        <v>133</v>
      </c>
      <c r="AY207" s="3" t="s">
        <v>126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133</v>
      </c>
      <c r="BK207" s="173" t="n">
        <f aca="false">ROUND(I207*H207,2)</f>
        <v>0</v>
      </c>
      <c r="BL207" s="3" t="s">
        <v>132</v>
      </c>
      <c r="BM207" s="172" t="s">
        <v>294</v>
      </c>
    </row>
    <row r="208" s="174" customFormat="true" ht="12.8" hidden="false" customHeight="false" outlineLevel="0" collapsed="false">
      <c r="B208" s="175"/>
      <c r="D208" s="176" t="s">
        <v>135</v>
      </c>
      <c r="F208" s="178" t="s">
        <v>295</v>
      </c>
      <c r="H208" s="179" t="n">
        <v>203.471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135</v>
      </c>
      <c r="AU208" s="177" t="s">
        <v>133</v>
      </c>
      <c r="AV208" s="174" t="s">
        <v>133</v>
      </c>
      <c r="AW208" s="174" t="s">
        <v>2</v>
      </c>
      <c r="AX208" s="174" t="s">
        <v>79</v>
      </c>
      <c r="AY208" s="177" t="s">
        <v>126</v>
      </c>
    </row>
    <row r="209" s="27" customFormat="true" ht="24.15" hidden="false" customHeight="true" outlineLevel="0" collapsed="false">
      <c r="A209" s="22"/>
      <c r="B209" s="160"/>
      <c r="C209" s="161" t="s">
        <v>296</v>
      </c>
      <c r="D209" s="161" t="s">
        <v>128</v>
      </c>
      <c r="E209" s="162" t="s">
        <v>297</v>
      </c>
      <c r="F209" s="163" t="s">
        <v>298</v>
      </c>
      <c r="G209" s="164" t="s">
        <v>285</v>
      </c>
      <c r="H209" s="165" t="n">
        <v>9.298</v>
      </c>
      <c r="I209" s="166"/>
      <c r="J209" s="167" t="n">
        <f aca="false">ROUND(I209*H209,2)</f>
        <v>0</v>
      </c>
      <c r="K209" s="163" t="s">
        <v>146</v>
      </c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132</v>
      </c>
      <c r="AT209" s="172" t="s">
        <v>128</v>
      </c>
      <c r="AU209" s="172" t="s">
        <v>133</v>
      </c>
      <c r="AY209" s="3" t="s">
        <v>126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133</v>
      </c>
      <c r="BK209" s="173" t="n">
        <f aca="false">ROUND(I209*H209,2)</f>
        <v>0</v>
      </c>
      <c r="BL209" s="3" t="s">
        <v>132</v>
      </c>
      <c r="BM209" s="172" t="s">
        <v>299</v>
      </c>
    </row>
    <row r="210" s="146" customFormat="true" ht="22.8" hidden="false" customHeight="true" outlineLevel="0" collapsed="false">
      <c r="B210" s="147"/>
      <c r="D210" s="148" t="s">
        <v>73</v>
      </c>
      <c r="E210" s="158" t="s">
        <v>300</v>
      </c>
      <c r="F210" s="158" t="s">
        <v>301</v>
      </c>
      <c r="I210" s="150"/>
      <c r="J210" s="159" t="n">
        <f aca="false">BK210</f>
        <v>0</v>
      </c>
      <c r="L210" s="147"/>
      <c r="M210" s="152"/>
      <c r="N210" s="153"/>
      <c r="O210" s="153"/>
      <c r="P210" s="154" t="n">
        <f aca="false">P211</f>
        <v>0</v>
      </c>
      <c r="Q210" s="153"/>
      <c r="R210" s="154" t="n">
        <f aca="false">R211</f>
        <v>0</v>
      </c>
      <c r="S210" s="153"/>
      <c r="T210" s="155" t="n">
        <f aca="false">T211</f>
        <v>0</v>
      </c>
      <c r="AR210" s="148" t="s">
        <v>79</v>
      </c>
      <c r="AT210" s="156" t="s">
        <v>73</v>
      </c>
      <c r="AU210" s="156" t="s">
        <v>79</v>
      </c>
      <c r="AY210" s="148" t="s">
        <v>126</v>
      </c>
      <c r="BK210" s="157" t="n">
        <f aca="false">BK211</f>
        <v>0</v>
      </c>
    </row>
    <row r="211" s="27" customFormat="true" ht="21.75" hidden="false" customHeight="true" outlineLevel="0" collapsed="false">
      <c r="A211" s="22"/>
      <c r="B211" s="160"/>
      <c r="C211" s="161" t="s">
        <v>302</v>
      </c>
      <c r="D211" s="161" t="s">
        <v>128</v>
      </c>
      <c r="E211" s="162" t="s">
        <v>303</v>
      </c>
      <c r="F211" s="163" t="s">
        <v>304</v>
      </c>
      <c r="G211" s="164" t="s">
        <v>285</v>
      </c>
      <c r="H211" s="165" t="n">
        <v>8.508</v>
      </c>
      <c r="I211" s="166"/>
      <c r="J211" s="167" t="n">
        <f aca="false">ROUND(I211*H211,2)</f>
        <v>0</v>
      </c>
      <c r="K211" s="163" t="s">
        <v>146</v>
      </c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132</v>
      </c>
      <c r="AT211" s="172" t="s">
        <v>128</v>
      </c>
      <c r="AU211" s="172" t="s">
        <v>133</v>
      </c>
      <c r="AY211" s="3" t="s">
        <v>126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133</v>
      </c>
      <c r="BK211" s="173" t="n">
        <f aca="false">ROUND(I211*H211,2)</f>
        <v>0</v>
      </c>
      <c r="BL211" s="3" t="s">
        <v>132</v>
      </c>
      <c r="BM211" s="172" t="s">
        <v>305</v>
      </c>
    </row>
    <row r="212" s="146" customFormat="true" ht="25.9" hidden="false" customHeight="true" outlineLevel="0" collapsed="false">
      <c r="B212" s="147"/>
      <c r="D212" s="148" t="s">
        <v>73</v>
      </c>
      <c r="E212" s="149" t="s">
        <v>306</v>
      </c>
      <c r="F212" s="149" t="s">
        <v>307</v>
      </c>
      <c r="I212" s="150"/>
      <c r="J212" s="151" t="n">
        <f aca="false">BK212</f>
        <v>0</v>
      </c>
      <c r="L212" s="147"/>
      <c r="M212" s="152"/>
      <c r="N212" s="153"/>
      <c r="O212" s="153"/>
      <c r="P212" s="154" t="n">
        <f aca="false">P213+P225+P242+P259+P262+P266+P320+P339+P350+P365+P374+P388+P399</f>
        <v>0</v>
      </c>
      <c r="Q212" s="153"/>
      <c r="R212" s="154" t="n">
        <f aca="false">R213+R225+R242+R259+R262+R266+R320+R339+R350+R365+R374+R388+R399</f>
        <v>2.38959553</v>
      </c>
      <c r="S212" s="153"/>
      <c r="T212" s="155" t="n">
        <f aca="false">T213+T225+T242+T259+T262+T266+T320+T339+T350+T365+T374+T388+T399</f>
        <v>0.62523662</v>
      </c>
      <c r="AR212" s="148" t="s">
        <v>133</v>
      </c>
      <c r="AT212" s="156" t="s">
        <v>73</v>
      </c>
      <c r="AU212" s="156" t="s">
        <v>74</v>
      </c>
      <c r="AY212" s="148" t="s">
        <v>126</v>
      </c>
      <c r="BK212" s="157" t="n">
        <f aca="false">BK213+BK225+BK242+BK259+BK262+BK266+BK320+BK339+BK350+BK365+BK374+BK388+BK399</f>
        <v>0</v>
      </c>
    </row>
    <row r="213" s="146" customFormat="true" ht="22.8" hidden="false" customHeight="true" outlineLevel="0" collapsed="false">
      <c r="B213" s="147"/>
      <c r="D213" s="148" t="s">
        <v>73</v>
      </c>
      <c r="E213" s="158" t="s">
        <v>308</v>
      </c>
      <c r="F213" s="158" t="s">
        <v>309</v>
      </c>
      <c r="I213" s="150"/>
      <c r="J213" s="159" t="n">
        <f aca="false">BK213</f>
        <v>0</v>
      </c>
      <c r="L213" s="147"/>
      <c r="M213" s="152"/>
      <c r="N213" s="153"/>
      <c r="O213" s="153"/>
      <c r="P213" s="154" t="n">
        <f aca="false">SUM(P214:P224)</f>
        <v>0</v>
      </c>
      <c r="Q213" s="153"/>
      <c r="R213" s="154" t="n">
        <f aca="false">SUM(R214:R224)</f>
        <v>0.0126</v>
      </c>
      <c r="S213" s="153"/>
      <c r="T213" s="155" t="n">
        <f aca="false">SUM(T214:T224)</f>
        <v>0.02076</v>
      </c>
      <c r="AR213" s="148" t="s">
        <v>133</v>
      </c>
      <c r="AT213" s="156" t="s">
        <v>73</v>
      </c>
      <c r="AU213" s="156" t="s">
        <v>79</v>
      </c>
      <c r="AY213" s="148" t="s">
        <v>126</v>
      </c>
      <c r="BK213" s="157" t="n">
        <f aca="false">SUM(BK214:BK224)</f>
        <v>0</v>
      </c>
    </row>
    <row r="214" s="27" customFormat="true" ht="16.5" hidden="false" customHeight="true" outlineLevel="0" collapsed="false">
      <c r="A214" s="22"/>
      <c r="B214" s="160"/>
      <c r="C214" s="161" t="s">
        <v>310</v>
      </c>
      <c r="D214" s="161" t="s">
        <v>128</v>
      </c>
      <c r="E214" s="162" t="s">
        <v>311</v>
      </c>
      <c r="F214" s="163" t="s">
        <v>312</v>
      </c>
      <c r="G214" s="164" t="s">
        <v>214</v>
      </c>
      <c r="H214" s="165" t="n">
        <v>8</v>
      </c>
      <c r="I214" s="166"/>
      <c r="J214" s="167" t="n">
        <f aca="false">ROUND(I214*H214,2)</f>
        <v>0</v>
      </c>
      <c r="K214" s="163" t="s">
        <v>146</v>
      </c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0.0021</v>
      </c>
      <c r="T214" s="171" t="n">
        <f aca="false">S214*H214</f>
        <v>0.0168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147</v>
      </c>
      <c r="AT214" s="172" t="s">
        <v>128</v>
      </c>
      <c r="AU214" s="172" t="s">
        <v>133</v>
      </c>
      <c r="AY214" s="3" t="s">
        <v>126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133</v>
      </c>
      <c r="BK214" s="173" t="n">
        <f aca="false">ROUND(I214*H214,2)</f>
        <v>0</v>
      </c>
      <c r="BL214" s="3" t="s">
        <v>147</v>
      </c>
      <c r="BM214" s="172" t="s">
        <v>313</v>
      </c>
    </row>
    <row r="215" s="27" customFormat="true" ht="16.5" hidden="false" customHeight="true" outlineLevel="0" collapsed="false">
      <c r="A215" s="22"/>
      <c r="B215" s="160"/>
      <c r="C215" s="161" t="s">
        <v>314</v>
      </c>
      <c r="D215" s="161" t="s">
        <v>128</v>
      </c>
      <c r="E215" s="162" t="s">
        <v>315</v>
      </c>
      <c r="F215" s="163" t="s">
        <v>316</v>
      </c>
      <c r="G215" s="164" t="s">
        <v>214</v>
      </c>
      <c r="H215" s="165" t="n">
        <v>2</v>
      </c>
      <c r="I215" s="166"/>
      <c r="J215" s="167" t="n">
        <f aca="false">ROUND(I215*H215,2)</f>
        <v>0</v>
      </c>
      <c r="K215" s="163" t="s">
        <v>146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0.00198</v>
      </c>
      <c r="T215" s="171" t="n">
        <f aca="false">S215*H215</f>
        <v>0.00396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147</v>
      </c>
      <c r="AT215" s="172" t="s">
        <v>128</v>
      </c>
      <c r="AU215" s="172" t="s">
        <v>133</v>
      </c>
      <c r="AY215" s="3" t="s">
        <v>126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133</v>
      </c>
      <c r="BK215" s="173" t="n">
        <f aca="false">ROUND(I215*H215,2)</f>
        <v>0</v>
      </c>
      <c r="BL215" s="3" t="s">
        <v>147</v>
      </c>
      <c r="BM215" s="172" t="s">
        <v>317</v>
      </c>
    </row>
    <row r="216" s="27" customFormat="true" ht="16.5" hidden="false" customHeight="true" outlineLevel="0" collapsed="false">
      <c r="A216" s="22"/>
      <c r="B216" s="160"/>
      <c r="C216" s="161" t="s">
        <v>318</v>
      </c>
      <c r="D216" s="161" t="s">
        <v>128</v>
      </c>
      <c r="E216" s="162" t="s">
        <v>319</v>
      </c>
      <c r="F216" s="163" t="s">
        <v>320</v>
      </c>
      <c r="G216" s="164" t="s">
        <v>214</v>
      </c>
      <c r="H216" s="165" t="n">
        <v>8</v>
      </c>
      <c r="I216" s="166"/>
      <c r="J216" s="167" t="n">
        <f aca="false">ROUND(I216*H216,2)</f>
        <v>0</v>
      </c>
      <c r="K216" s="163" t="s">
        <v>146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0.00041</v>
      </c>
      <c r="R216" s="170" t="n">
        <f aca="false">Q216*H216</f>
        <v>0.00328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147</v>
      </c>
      <c r="AT216" s="172" t="s">
        <v>128</v>
      </c>
      <c r="AU216" s="172" t="s">
        <v>133</v>
      </c>
      <c r="AY216" s="3" t="s">
        <v>126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133</v>
      </c>
      <c r="BK216" s="173" t="n">
        <f aca="false">ROUND(I216*H216,2)</f>
        <v>0</v>
      </c>
      <c r="BL216" s="3" t="s">
        <v>147</v>
      </c>
      <c r="BM216" s="172" t="s">
        <v>321</v>
      </c>
    </row>
    <row r="217" s="27" customFormat="true" ht="16.5" hidden="false" customHeight="true" outlineLevel="0" collapsed="false">
      <c r="A217" s="22"/>
      <c r="B217" s="160"/>
      <c r="C217" s="161" t="s">
        <v>322</v>
      </c>
      <c r="D217" s="161" t="s">
        <v>128</v>
      </c>
      <c r="E217" s="162" t="s">
        <v>323</v>
      </c>
      <c r="F217" s="163" t="s">
        <v>324</v>
      </c>
      <c r="G217" s="164" t="s">
        <v>214</v>
      </c>
      <c r="H217" s="165" t="n">
        <v>4</v>
      </c>
      <c r="I217" s="166"/>
      <c r="J217" s="167" t="n">
        <f aca="false">ROUND(I217*H217,2)</f>
        <v>0</v>
      </c>
      <c r="K217" s="163" t="s">
        <v>146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0.00048</v>
      </c>
      <c r="R217" s="170" t="n">
        <f aca="false">Q217*H217</f>
        <v>0.00192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147</v>
      </c>
      <c r="AT217" s="172" t="s">
        <v>128</v>
      </c>
      <c r="AU217" s="172" t="s">
        <v>133</v>
      </c>
      <c r="AY217" s="3" t="s">
        <v>126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133</v>
      </c>
      <c r="BK217" s="173" t="n">
        <f aca="false">ROUND(I217*H217,2)</f>
        <v>0</v>
      </c>
      <c r="BL217" s="3" t="s">
        <v>147</v>
      </c>
      <c r="BM217" s="172" t="s">
        <v>325</v>
      </c>
    </row>
    <row r="218" s="27" customFormat="true" ht="16.5" hidden="false" customHeight="true" outlineLevel="0" collapsed="false">
      <c r="A218" s="22"/>
      <c r="B218" s="160"/>
      <c r="C218" s="161" t="s">
        <v>326</v>
      </c>
      <c r="D218" s="161" t="s">
        <v>128</v>
      </c>
      <c r="E218" s="162" t="s">
        <v>327</v>
      </c>
      <c r="F218" s="163" t="s">
        <v>328</v>
      </c>
      <c r="G218" s="164" t="s">
        <v>214</v>
      </c>
      <c r="H218" s="165" t="n">
        <v>3</v>
      </c>
      <c r="I218" s="166"/>
      <c r="J218" s="167" t="n">
        <f aca="false">ROUND(I218*H218,2)</f>
        <v>0</v>
      </c>
      <c r="K218" s="163" t="s">
        <v>146</v>
      </c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0.00224</v>
      </c>
      <c r="R218" s="170" t="n">
        <f aca="false">Q218*H218</f>
        <v>0.00672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147</v>
      </c>
      <c r="AT218" s="172" t="s">
        <v>128</v>
      </c>
      <c r="AU218" s="172" t="s">
        <v>133</v>
      </c>
      <c r="AY218" s="3" t="s">
        <v>126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133</v>
      </c>
      <c r="BK218" s="173" t="n">
        <f aca="false">ROUND(I218*H218,2)</f>
        <v>0</v>
      </c>
      <c r="BL218" s="3" t="s">
        <v>147</v>
      </c>
      <c r="BM218" s="172" t="s">
        <v>329</v>
      </c>
    </row>
    <row r="219" s="27" customFormat="true" ht="16.5" hidden="false" customHeight="true" outlineLevel="0" collapsed="false">
      <c r="A219" s="22"/>
      <c r="B219" s="160"/>
      <c r="C219" s="161" t="s">
        <v>330</v>
      </c>
      <c r="D219" s="161" t="s">
        <v>128</v>
      </c>
      <c r="E219" s="162" t="s">
        <v>331</v>
      </c>
      <c r="F219" s="163" t="s">
        <v>332</v>
      </c>
      <c r="G219" s="164" t="s">
        <v>225</v>
      </c>
      <c r="H219" s="165" t="n">
        <v>3</v>
      </c>
      <c r="I219" s="166"/>
      <c r="J219" s="167" t="n">
        <f aca="false">ROUND(I219*H219,2)</f>
        <v>0</v>
      </c>
      <c r="K219" s="163" t="s">
        <v>146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147</v>
      </c>
      <c r="AT219" s="172" t="s">
        <v>128</v>
      </c>
      <c r="AU219" s="172" t="s">
        <v>133</v>
      </c>
      <c r="AY219" s="3" t="s">
        <v>126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133</v>
      </c>
      <c r="BK219" s="173" t="n">
        <f aca="false">ROUND(I219*H219,2)</f>
        <v>0</v>
      </c>
      <c r="BL219" s="3" t="s">
        <v>147</v>
      </c>
      <c r="BM219" s="172" t="s">
        <v>333</v>
      </c>
    </row>
    <row r="220" s="27" customFormat="true" ht="21.75" hidden="false" customHeight="true" outlineLevel="0" collapsed="false">
      <c r="A220" s="22"/>
      <c r="B220" s="160"/>
      <c r="C220" s="161" t="s">
        <v>334</v>
      </c>
      <c r="D220" s="161" t="s">
        <v>128</v>
      </c>
      <c r="E220" s="162" t="s">
        <v>335</v>
      </c>
      <c r="F220" s="163" t="s">
        <v>336</v>
      </c>
      <c r="G220" s="164" t="s">
        <v>225</v>
      </c>
      <c r="H220" s="165" t="n">
        <v>1</v>
      </c>
      <c r="I220" s="166"/>
      <c r="J220" s="167" t="n">
        <f aca="false">ROUND(I220*H220,2)</f>
        <v>0</v>
      </c>
      <c r="K220" s="163" t="s">
        <v>146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147</v>
      </c>
      <c r="AT220" s="172" t="s">
        <v>128</v>
      </c>
      <c r="AU220" s="172" t="s">
        <v>133</v>
      </c>
      <c r="AY220" s="3" t="s">
        <v>126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133</v>
      </c>
      <c r="BK220" s="173" t="n">
        <f aca="false">ROUND(I220*H220,2)</f>
        <v>0</v>
      </c>
      <c r="BL220" s="3" t="s">
        <v>147</v>
      </c>
      <c r="BM220" s="172" t="s">
        <v>337</v>
      </c>
    </row>
    <row r="221" s="27" customFormat="true" ht="24.15" hidden="false" customHeight="true" outlineLevel="0" collapsed="false">
      <c r="A221" s="22"/>
      <c r="B221" s="160"/>
      <c r="C221" s="161" t="s">
        <v>338</v>
      </c>
      <c r="D221" s="161" t="s">
        <v>128</v>
      </c>
      <c r="E221" s="162" t="s">
        <v>339</v>
      </c>
      <c r="F221" s="163" t="s">
        <v>340</v>
      </c>
      <c r="G221" s="164" t="s">
        <v>225</v>
      </c>
      <c r="H221" s="165" t="n">
        <v>2</v>
      </c>
      <c r="I221" s="166"/>
      <c r="J221" s="167" t="n">
        <f aca="false">ROUND(I221*H221,2)</f>
        <v>0</v>
      </c>
      <c r="K221" s="163" t="s">
        <v>146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0.00034</v>
      </c>
      <c r="R221" s="170" t="n">
        <f aca="false">Q221*H221</f>
        <v>0.00068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147</v>
      </c>
      <c r="AT221" s="172" t="s">
        <v>128</v>
      </c>
      <c r="AU221" s="172" t="s">
        <v>133</v>
      </c>
      <c r="AY221" s="3" t="s">
        <v>126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133</v>
      </c>
      <c r="BK221" s="173" t="n">
        <f aca="false">ROUND(I221*H221,2)</f>
        <v>0</v>
      </c>
      <c r="BL221" s="3" t="s">
        <v>147</v>
      </c>
      <c r="BM221" s="172" t="s">
        <v>341</v>
      </c>
    </row>
    <row r="222" s="27" customFormat="true" ht="21.75" hidden="false" customHeight="true" outlineLevel="0" collapsed="false">
      <c r="A222" s="22"/>
      <c r="B222" s="160"/>
      <c r="C222" s="161" t="s">
        <v>342</v>
      </c>
      <c r="D222" s="161" t="s">
        <v>128</v>
      </c>
      <c r="E222" s="162" t="s">
        <v>343</v>
      </c>
      <c r="F222" s="163" t="s">
        <v>344</v>
      </c>
      <c r="G222" s="164" t="s">
        <v>214</v>
      </c>
      <c r="H222" s="165" t="n">
        <v>15</v>
      </c>
      <c r="I222" s="166"/>
      <c r="J222" s="167" t="n">
        <f aca="false">ROUND(I222*H222,2)</f>
        <v>0</v>
      </c>
      <c r="K222" s="163" t="s">
        <v>146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147</v>
      </c>
      <c r="AT222" s="172" t="s">
        <v>128</v>
      </c>
      <c r="AU222" s="172" t="s">
        <v>133</v>
      </c>
      <c r="AY222" s="3" t="s">
        <v>126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133</v>
      </c>
      <c r="BK222" s="173" t="n">
        <f aca="false">ROUND(I222*H222,2)</f>
        <v>0</v>
      </c>
      <c r="BL222" s="3" t="s">
        <v>147</v>
      </c>
      <c r="BM222" s="172" t="s">
        <v>345</v>
      </c>
    </row>
    <row r="223" s="27" customFormat="true" ht="24.15" hidden="false" customHeight="true" outlineLevel="0" collapsed="false">
      <c r="A223" s="22"/>
      <c r="B223" s="160"/>
      <c r="C223" s="161" t="s">
        <v>346</v>
      </c>
      <c r="D223" s="161" t="s">
        <v>128</v>
      </c>
      <c r="E223" s="162" t="s">
        <v>347</v>
      </c>
      <c r="F223" s="163" t="s">
        <v>348</v>
      </c>
      <c r="G223" s="164" t="s">
        <v>285</v>
      </c>
      <c r="H223" s="165" t="n">
        <v>0.021</v>
      </c>
      <c r="I223" s="166"/>
      <c r="J223" s="167" t="n">
        <f aca="false">ROUND(I223*H223,2)</f>
        <v>0</v>
      </c>
      <c r="K223" s="163" t="s">
        <v>146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147</v>
      </c>
      <c r="AT223" s="172" t="s">
        <v>128</v>
      </c>
      <c r="AU223" s="172" t="s">
        <v>133</v>
      </c>
      <c r="AY223" s="3" t="s">
        <v>126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133</v>
      </c>
      <c r="BK223" s="173" t="n">
        <f aca="false">ROUND(I223*H223,2)</f>
        <v>0</v>
      </c>
      <c r="BL223" s="3" t="s">
        <v>147</v>
      </c>
      <c r="BM223" s="172" t="s">
        <v>349</v>
      </c>
    </row>
    <row r="224" s="27" customFormat="true" ht="24.15" hidden="false" customHeight="true" outlineLevel="0" collapsed="false">
      <c r="A224" s="22"/>
      <c r="B224" s="160"/>
      <c r="C224" s="161" t="s">
        <v>350</v>
      </c>
      <c r="D224" s="161" t="s">
        <v>128</v>
      </c>
      <c r="E224" s="162" t="s">
        <v>351</v>
      </c>
      <c r="F224" s="163" t="s">
        <v>352</v>
      </c>
      <c r="G224" s="164" t="s">
        <v>353</v>
      </c>
      <c r="H224" s="193"/>
      <c r="I224" s="166"/>
      <c r="J224" s="167" t="n">
        <f aca="false">ROUND(I224*H224,2)</f>
        <v>0</v>
      </c>
      <c r="K224" s="163" t="s">
        <v>146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147</v>
      </c>
      <c r="AT224" s="172" t="s">
        <v>128</v>
      </c>
      <c r="AU224" s="172" t="s">
        <v>133</v>
      </c>
      <c r="AY224" s="3" t="s">
        <v>126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133</v>
      </c>
      <c r="BK224" s="173" t="n">
        <f aca="false">ROUND(I224*H224,2)</f>
        <v>0</v>
      </c>
      <c r="BL224" s="3" t="s">
        <v>147</v>
      </c>
      <c r="BM224" s="172" t="s">
        <v>354</v>
      </c>
    </row>
    <row r="225" s="146" customFormat="true" ht="22.8" hidden="false" customHeight="true" outlineLevel="0" collapsed="false">
      <c r="B225" s="147"/>
      <c r="D225" s="148" t="s">
        <v>73</v>
      </c>
      <c r="E225" s="158" t="s">
        <v>355</v>
      </c>
      <c r="F225" s="158" t="s">
        <v>356</v>
      </c>
      <c r="I225" s="150"/>
      <c r="J225" s="159" t="n">
        <f aca="false">BK225</f>
        <v>0</v>
      </c>
      <c r="L225" s="147"/>
      <c r="M225" s="152"/>
      <c r="N225" s="153"/>
      <c r="O225" s="153"/>
      <c r="P225" s="154" t="n">
        <f aca="false">SUM(P226:P241)</f>
        <v>0</v>
      </c>
      <c r="Q225" s="153"/>
      <c r="R225" s="154" t="n">
        <f aca="false">SUM(R226:R241)</f>
        <v>0.04339</v>
      </c>
      <c r="S225" s="153"/>
      <c r="T225" s="155" t="n">
        <f aca="false">SUM(T226:T241)</f>
        <v>0.015</v>
      </c>
      <c r="AR225" s="148" t="s">
        <v>133</v>
      </c>
      <c r="AT225" s="156" t="s">
        <v>73</v>
      </c>
      <c r="AU225" s="156" t="s">
        <v>79</v>
      </c>
      <c r="AY225" s="148" t="s">
        <v>126</v>
      </c>
      <c r="BK225" s="157" t="n">
        <f aca="false">SUM(BK226:BK241)</f>
        <v>0</v>
      </c>
    </row>
    <row r="226" s="27" customFormat="true" ht="16.5" hidden="false" customHeight="true" outlineLevel="0" collapsed="false">
      <c r="A226" s="22"/>
      <c r="B226" s="160"/>
      <c r="C226" s="161" t="s">
        <v>357</v>
      </c>
      <c r="D226" s="161" t="s">
        <v>128</v>
      </c>
      <c r="E226" s="162" t="s">
        <v>358</v>
      </c>
      <c r="F226" s="163" t="s">
        <v>359</v>
      </c>
      <c r="G226" s="164" t="s">
        <v>214</v>
      </c>
      <c r="H226" s="165" t="n">
        <v>24</v>
      </c>
      <c r="I226" s="166"/>
      <c r="J226" s="167" t="n">
        <f aca="false">ROUND(I226*H226,2)</f>
        <v>0</v>
      </c>
      <c r="K226" s="163" t="s">
        <v>146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0.00028</v>
      </c>
      <c r="T226" s="171" t="n">
        <f aca="false">S226*H226</f>
        <v>0.00672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147</v>
      </c>
      <c r="AT226" s="172" t="s">
        <v>128</v>
      </c>
      <c r="AU226" s="172" t="s">
        <v>133</v>
      </c>
      <c r="AY226" s="3" t="s">
        <v>126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133</v>
      </c>
      <c r="BK226" s="173" t="n">
        <f aca="false">ROUND(I226*H226,2)</f>
        <v>0</v>
      </c>
      <c r="BL226" s="3" t="s">
        <v>147</v>
      </c>
      <c r="BM226" s="172" t="s">
        <v>360</v>
      </c>
    </row>
    <row r="227" s="27" customFormat="true" ht="24.15" hidden="false" customHeight="true" outlineLevel="0" collapsed="false">
      <c r="A227" s="22"/>
      <c r="B227" s="160"/>
      <c r="C227" s="161" t="s">
        <v>361</v>
      </c>
      <c r="D227" s="161" t="s">
        <v>128</v>
      </c>
      <c r="E227" s="162" t="s">
        <v>362</v>
      </c>
      <c r="F227" s="163" t="s">
        <v>363</v>
      </c>
      <c r="G227" s="164" t="s">
        <v>214</v>
      </c>
      <c r="H227" s="165" t="n">
        <v>16</v>
      </c>
      <c r="I227" s="166"/>
      <c r="J227" s="167" t="n">
        <f aca="false">ROUND(I227*H227,2)</f>
        <v>0</v>
      </c>
      <c r="K227" s="163" t="s">
        <v>146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0.00084</v>
      </c>
      <c r="R227" s="170" t="n">
        <f aca="false">Q227*H227</f>
        <v>0.01344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147</v>
      </c>
      <c r="AT227" s="172" t="s">
        <v>128</v>
      </c>
      <c r="AU227" s="172" t="s">
        <v>133</v>
      </c>
      <c r="AY227" s="3" t="s">
        <v>126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133</v>
      </c>
      <c r="BK227" s="173" t="n">
        <f aca="false">ROUND(I227*H227,2)</f>
        <v>0</v>
      </c>
      <c r="BL227" s="3" t="s">
        <v>147</v>
      </c>
      <c r="BM227" s="172" t="s">
        <v>364</v>
      </c>
    </row>
    <row r="228" s="27" customFormat="true" ht="24.15" hidden="false" customHeight="true" outlineLevel="0" collapsed="false">
      <c r="A228" s="22"/>
      <c r="B228" s="160"/>
      <c r="C228" s="161" t="s">
        <v>365</v>
      </c>
      <c r="D228" s="161" t="s">
        <v>128</v>
      </c>
      <c r="E228" s="162" t="s">
        <v>366</v>
      </c>
      <c r="F228" s="163" t="s">
        <v>367</v>
      </c>
      <c r="G228" s="164" t="s">
        <v>214</v>
      </c>
      <c r="H228" s="165" t="n">
        <v>16</v>
      </c>
      <c r="I228" s="166"/>
      <c r="J228" s="167" t="n">
        <f aca="false">ROUND(I228*H228,2)</f>
        <v>0</v>
      </c>
      <c r="K228" s="163" t="s">
        <v>146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0.00116</v>
      </c>
      <c r="R228" s="170" t="n">
        <f aca="false">Q228*H228</f>
        <v>0.01856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147</v>
      </c>
      <c r="AT228" s="172" t="s">
        <v>128</v>
      </c>
      <c r="AU228" s="172" t="s">
        <v>133</v>
      </c>
      <c r="AY228" s="3" t="s">
        <v>126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133</v>
      </c>
      <c r="BK228" s="173" t="n">
        <f aca="false">ROUND(I228*H228,2)</f>
        <v>0</v>
      </c>
      <c r="BL228" s="3" t="s">
        <v>147</v>
      </c>
      <c r="BM228" s="172" t="s">
        <v>368</v>
      </c>
    </row>
    <row r="229" s="27" customFormat="true" ht="37.8" hidden="false" customHeight="true" outlineLevel="0" collapsed="false">
      <c r="A229" s="22"/>
      <c r="B229" s="160"/>
      <c r="C229" s="161" t="s">
        <v>369</v>
      </c>
      <c r="D229" s="161" t="s">
        <v>128</v>
      </c>
      <c r="E229" s="162" t="s">
        <v>370</v>
      </c>
      <c r="F229" s="163" t="s">
        <v>371</v>
      </c>
      <c r="G229" s="164" t="s">
        <v>214</v>
      </c>
      <c r="H229" s="165" t="n">
        <v>16</v>
      </c>
      <c r="I229" s="166"/>
      <c r="J229" s="167" t="n">
        <f aca="false">ROUND(I229*H229,2)</f>
        <v>0</v>
      </c>
      <c r="K229" s="163" t="s">
        <v>146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4E-005</v>
      </c>
      <c r="R229" s="170" t="n">
        <f aca="false">Q229*H229</f>
        <v>0.00064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147</v>
      </c>
      <c r="AT229" s="172" t="s">
        <v>128</v>
      </c>
      <c r="AU229" s="172" t="s">
        <v>133</v>
      </c>
      <c r="AY229" s="3" t="s">
        <v>126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133</v>
      </c>
      <c r="BK229" s="173" t="n">
        <f aca="false">ROUND(I229*H229,2)</f>
        <v>0</v>
      </c>
      <c r="BL229" s="3" t="s">
        <v>147</v>
      </c>
      <c r="BM229" s="172" t="s">
        <v>372</v>
      </c>
    </row>
    <row r="230" s="27" customFormat="true" ht="37.8" hidden="false" customHeight="true" outlineLevel="0" collapsed="false">
      <c r="A230" s="22"/>
      <c r="B230" s="160"/>
      <c r="C230" s="161" t="s">
        <v>373</v>
      </c>
      <c r="D230" s="161" t="s">
        <v>128</v>
      </c>
      <c r="E230" s="162" t="s">
        <v>374</v>
      </c>
      <c r="F230" s="163" t="s">
        <v>375</v>
      </c>
      <c r="G230" s="164" t="s">
        <v>214</v>
      </c>
      <c r="H230" s="165" t="n">
        <v>16</v>
      </c>
      <c r="I230" s="166"/>
      <c r="J230" s="167" t="n">
        <f aca="false">ROUND(I230*H230,2)</f>
        <v>0</v>
      </c>
      <c r="K230" s="163" t="s">
        <v>146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4E-005</v>
      </c>
      <c r="R230" s="170" t="n">
        <f aca="false">Q230*H230</f>
        <v>0.00064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147</v>
      </c>
      <c r="AT230" s="172" t="s">
        <v>128</v>
      </c>
      <c r="AU230" s="172" t="s">
        <v>133</v>
      </c>
      <c r="AY230" s="3" t="s">
        <v>126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133</v>
      </c>
      <c r="BK230" s="173" t="n">
        <f aca="false">ROUND(I230*H230,2)</f>
        <v>0</v>
      </c>
      <c r="BL230" s="3" t="s">
        <v>147</v>
      </c>
      <c r="BM230" s="172" t="s">
        <v>376</v>
      </c>
    </row>
    <row r="231" s="27" customFormat="true" ht="16.5" hidden="false" customHeight="true" outlineLevel="0" collapsed="false">
      <c r="A231" s="22"/>
      <c r="B231" s="160"/>
      <c r="C231" s="161" t="s">
        <v>377</v>
      </c>
      <c r="D231" s="161" t="s">
        <v>128</v>
      </c>
      <c r="E231" s="162" t="s">
        <v>378</v>
      </c>
      <c r="F231" s="163" t="s">
        <v>379</v>
      </c>
      <c r="G231" s="164" t="s">
        <v>214</v>
      </c>
      <c r="H231" s="165" t="n">
        <v>24</v>
      </c>
      <c r="I231" s="166"/>
      <c r="J231" s="167" t="n">
        <f aca="false">ROUND(I231*H231,2)</f>
        <v>0</v>
      </c>
      <c r="K231" s="163" t="s">
        <v>146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0.00023</v>
      </c>
      <c r="T231" s="171" t="n">
        <f aca="false">S231*H231</f>
        <v>0.00552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147</v>
      </c>
      <c r="AT231" s="172" t="s">
        <v>128</v>
      </c>
      <c r="AU231" s="172" t="s">
        <v>133</v>
      </c>
      <c r="AY231" s="3" t="s">
        <v>126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133</v>
      </c>
      <c r="BK231" s="173" t="n">
        <f aca="false">ROUND(I231*H231,2)</f>
        <v>0</v>
      </c>
      <c r="BL231" s="3" t="s">
        <v>147</v>
      </c>
      <c r="BM231" s="172" t="s">
        <v>380</v>
      </c>
    </row>
    <row r="232" s="27" customFormat="true" ht="16.5" hidden="false" customHeight="true" outlineLevel="0" collapsed="false">
      <c r="A232" s="22"/>
      <c r="B232" s="160"/>
      <c r="C232" s="161" t="s">
        <v>381</v>
      </c>
      <c r="D232" s="161" t="s">
        <v>128</v>
      </c>
      <c r="E232" s="162" t="s">
        <v>382</v>
      </c>
      <c r="F232" s="163" t="s">
        <v>383</v>
      </c>
      <c r="G232" s="164" t="s">
        <v>225</v>
      </c>
      <c r="H232" s="165" t="n">
        <v>9</v>
      </c>
      <c r="I232" s="166"/>
      <c r="J232" s="167" t="n">
        <f aca="false">ROUND(I232*H232,2)</f>
        <v>0</v>
      </c>
      <c r="K232" s="163" t="s">
        <v>146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147</v>
      </c>
      <c r="AT232" s="172" t="s">
        <v>128</v>
      </c>
      <c r="AU232" s="172" t="s">
        <v>133</v>
      </c>
      <c r="AY232" s="3" t="s">
        <v>126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133</v>
      </c>
      <c r="BK232" s="173" t="n">
        <f aca="false">ROUND(I232*H232,2)</f>
        <v>0</v>
      </c>
      <c r="BL232" s="3" t="s">
        <v>147</v>
      </c>
      <c r="BM232" s="172" t="s">
        <v>384</v>
      </c>
    </row>
    <row r="233" s="27" customFormat="true" ht="24.15" hidden="false" customHeight="true" outlineLevel="0" collapsed="false">
      <c r="A233" s="22"/>
      <c r="B233" s="160"/>
      <c r="C233" s="161" t="s">
        <v>385</v>
      </c>
      <c r="D233" s="161" t="s">
        <v>128</v>
      </c>
      <c r="E233" s="162" t="s">
        <v>386</v>
      </c>
      <c r="F233" s="163" t="s">
        <v>387</v>
      </c>
      <c r="G233" s="164" t="s">
        <v>225</v>
      </c>
      <c r="H233" s="165" t="n">
        <v>4</v>
      </c>
      <c r="I233" s="166"/>
      <c r="J233" s="167" t="n">
        <f aca="false">ROUND(I233*H233,2)</f>
        <v>0</v>
      </c>
      <c r="K233" s="163" t="s">
        <v>146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147</v>
      </c>
      <c r="AT233" s="172" t="s">
        <v>128</v>
      </c>
      <c r="AU233" s="172" t="s">
        <v>133</v>
      </c>
      <c r="AY233" s="3" t="s">
        <v>126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133</v>
      </c>
      <c r="BK233" s="173" t="n">
        <f aca="false">ROUND(I233*H233,2)</f>
        <v>0</v>
      </c>
      <c r="BL233" s="3" t="s">
        <v>147</v>
      </c>
      <c r="BM233" s="172" t="s">
        <v>388</v>
      </c>
    </row>
    <row r="234" s="27" customFormat="true" ht="24.15" hidden="false" customHeight="true" outlineLevel="0" collapsed="false">
      <c r="A234" s="22"/>
      <c r="B234" s="160"/>
      <c r="C234" s="161" t="s">
        <v>389</v>
      </c>
      <c r="D234" s="161" t="s">
        <v>128</v>
      </c>
      <c r="E234" s="162" t="s">
        <v>390</v>
      </c>
      <c r="F234" s="163" t="s">
        <v>391</v>
      </c>
      <c r="G234" s="164" t="s">
        <v>131</v>
      </c>
      <c r="H234" s="165" t="n">
        <v>1</v>
      </c>
      <c r="I234" s="166"/>
      <c r="J234" s="167" t="n">
        <f aca="false">ROUND(I234*H234,2)</f>
        <v>0</v>
      </c>
      <c r="K234" s="163"/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0.00157</v>
      </c>
      <c r="R234" s="170" t="n">
        <f aca="false">Q234*H234</f>
        <v>0.00157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147</v>
      </c>
      <c r="AT234" s="172" t="s">
        <v>128</v>
      </c>
      <c r="AU234" s="172" t="s">
        <v>133</v>
      </c>
      <c r="AY234" s="3" t="s">
        <v>126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133</v>
      </c>
      <c r="BK234" s="173" t="n">
        <f aca="false">ROUND(I234*H234,2)</f>
        <v>0</v>
      </c>
      <c r="BL234" s="3" t="s">
        <v>147</v>
      </c>
      <c r="BM234" s="172" t="s">
        <v>392</v>
      </c>
    </row>
    <row r="235" s="27" customFormat="true" ht="24.15" hidden="false" customHeight="true" outlineLevel="0" collapsed="false">
      <c r="A235" s="22"/>
      <c r="B235" s="160"/>
      <c r="C235" s="161" t="s">
        <v>393</v>
      </c>
      <c r="D235" s="161" t="s">
        <v>128</v>
      </c>
      <c r="E235" s="162" t="s">
        <v>394</v>
      </c>
      <c r="F235" s="163" t="s">
        <v>395</v>
      </c>
      <c r="G235" s="164" t="s">
        <v>225</v>
      </c>
      <c r="H235" s="165" t="n">
        <v>4</v>
      </c>
      <c r="I235" s="166"/>
      <c r="J235" s="167" t="n">
        <f aca="false">ROUND(I235*H235,2)</f>
        <v>0</v>
      </c>
      <c r="K235" s="163" t="s">
        <v>146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0.00069</v>
      </c>
      <c r="T235" s="171" t="n">
        <f aca="false">S235*H235</f>
        <v>0.00276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147</v>
      </c>
      <c r="AT235" s="172" t="s">
        <v>128</v>
      </c>
      <c r="AU235" s="172" t="s">
        <v>133</v>
      </c>
      <c r="AY235" s="3" t="s">
        <v>126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133</v>
      </c>
      <c r="BK235" s="173" t="n">
        <f aca="false">ROUND(I235*H235,2)</f>
        <v>0</v>
      </c>
      <c r="BL235" s="3" t="s">
        <v>147</v>
      </c>
      <c r="BM235" s="172" t="s">
        <v>396</v>
      </c>
    </row>
    <row r="236" s="27" customFormat="true" ht="21.75" hidden="false" customHeight="true" outlineLevel="0" collapsed="false">
      <c r="A236" s="22"/>
      <c r="B236" s="160"/>
      <c r="C236" s="161" t="s">
        <v>397</v>
      </c>
      <c r="D236" s="161" t="s">
        <v>128</v>
      </c>
      <c r="E236" s="162" t="s">
        <v>398</v>
      </c>
      <c r="F236" s="163" t="s">
        <v>399</v>
      </c>
      <c r="G236" s="164" t="s">
        <v>225</v>
      </c>
      <c r="H236" s="165" t="n">
        <v>2</v>
      </c>
      <c r="I236" s="166"/>
      <c r="J236" s="167" t="n">
        <f aca="false">ROUND(I236*H236,2)</f>
        <v>0</v>
      </c>
      <c r="K236" s="163" t="s">
        <v>146</v>
      </c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0.0005</v>
      </c>
      <c r="R236" s="170" t="n">
        <f aca="false">Q236*H236</f>
        <v>0.001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147</v>
      </c>
      <c r="AT236" s="172" t="s">
        <v>128</v>
      </c>
      <c r="AU236" s="172" t="s">
        <v>133</v>
      </c>
      <c r="AY236" s="3" t="s">
        <v>126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133</v>
      </c>
      <c r="BK236" s="173" t="n">
        <f aca="false">ROUND(I236*H236,2)</f>
        <v>0</v>
      </c>
      <c r="BL236" s="3" t="s">
        <v>147</v>
      </c>
      <c r="BM236" s="172" t="s">
        <v>400</v>
      </c>
    </row>
    <row r="237" s="27" customFormat="true" ht="24.15" hidden="false" customHeight="true" outlineLevel="0" collapsed="false">
      <c r="A237" s="22"/>
      <c r="B237" s="160"/>
      <c r="C237" s="161" t="s">
        <v>401</v>
      </c>
      <c r="D237" s="161" t="s">
        <v>128</v>
      </c>
      <c r="E237" s="162" t="s">
        <v>402</v>
      </c>
      <c r="F237" s="163" t="s">
        <v>403</v>
      </c>
      <c r="G237" s="164" t="s">
        <v>225</v>
      </c>
      <c r="H237" s="165" t="n">
        <v>2</v>
      </c>
      <c r="I237" s="166"/>
      <c r="J237" s="167" t="n">
        <f aca="false">ROUND(I237*H237,2)</f>
        <v>0</v>
      </c>
      <c r="K237" s="163" t="s">
        <v>146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0.00057</v>
      </c>
      <c r="R237" s="170" t="n">
        <f aca="false">Q237*H237</f>
        <v>0.00114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147</v>
      </c>
      <c r="AT237" s="172" t="s">
        <v>128</v>
      </c>
      <c r="AU237" s="172" t="s">
        <v>133</v>
      </c>
      <c r="AY237" s="3" t="s">
        <v>126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133</v>
      </c>
      <c r="BK237" s="173" t="n">
        <f aca="false">ROUND(I237*H237,2)</f>
        <v>0</v>
      </c>
      <c r="BL237" s="3" t="s">
        <v>147</v>
      </c>
      <c r="BM237" s="172" t="s">
        <v>404</v>
      </c>
    </row>
    <row r="238" s="27" customFormat="true" ht="24.15" hidden="false" customHeight="true" outlineLevel="0" collapsed="false">
      <c r="A238" s="22"/>
      <c r="B238" s="160"/>
      <c r="C238" s="161" t="s">
        <v>405</v>
      </c>
      <c r="D238" s="161" t="s">
        <v>128</v>
      </c>
      <c r="E238" s="162" t="s">
        <v>406</v>
      </c>
      <c r="F238" s="163" t="s">
        <v>407</v>
      </c>
      <c r="G238" s="164" t="s">
        <v>214</v>
      </c>
      <c r="H238" s="165" t="n">
        <v>32</v>
      </c>
      <c r="I238" s="166"/>
      <c r="J238" s="167" t="n">
        <f aca="false">ROUND(I238*H238,2)</f>
        <v>0</v>
      </c>
      <c r="K238" s="163" t="s">
        <v>146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0.00019</v>
      </c>
      <c r="R238" s="170" t="n">
        <f aca="false">Q238*H238</f>
        <v>0.00608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147</v>
      </c>
      <c r="AT238" s="172" t="s">
        <v>128</v>
      </c>
      <c r="AU238" s="172" t="s">
        <v>133</v>
      </c>
      <c r="AY238" s="3" t="s">
        <v>126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133</v>
      </c>
      <c r="BK238" s="173" t="n">
        <f aca="false">ROUND(I238*H238,2)</f>
        <v>0</v>
      </c>
      <c r="BL238" s="3" t="s">
        <v>147</v>
      </c>
      <c r="BM238" s="172" t="s">
        <v>408</v>
      </c>
    </row>
    <row r="239" s="27" customFormat="true" ht="21.75" hidden="false" customHeight="true" outlineLevel="0" collapsed="false">
      <c r="A239" s="22"/>
      <c r="B239" s="160"/>
      <c r="C239" s="161" t="s">
        <v>409</v>
      </c>
      <c r="D239" s="161" t="s">
        <v>128</v>
      </c>
      <c r="E239" s="162" t="s">
        <v>410</v>
      </c>
      <c r="F239" s="163" t="s">
        <v>411</v>
      </c>
      <c r="G239" s="164" t="s">
        <v>214</v>
      </c>
      <c r="H239" s="165" t="n">
        <v>32</v>
      </c>
      <c r="I239" s="166"/>
      <c r="J239" s="167" t="n">
        <f aca="false">ROUND(I239*H239,2)</f>
        <v>0</v>
      </c>
      <c r="K239" s="163" t="s">
        <v>146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1E-005</v>
      </c>
      <c r="R239" s="170" t="n">
        <f aca="false">Q239*H239</f>
        <v>0.00032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147</v>
      </c>
      <c r="AT239" s="172" t="s">
        <v>128</v>
      </c>
      <c r="AU239" s="172" t="s">
        <v>133</v>
      </c>
      <c r="AY239" s="3" t="s">
        <v>126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133</v>
      </c>
      <c r="BK239" s="173" t="n">
        <f aca="false">ROUND(I239*H239,2)</f>
        <v>0</v>
      </c>
      <c r="BL239" s="3" t="s">
        <v>147</v>
      </c>
      <c r="BM239" s="172" t="s">
        <v>412</v>
      </c>
    </row>
    <row r="240" s="27" customFormat="true" ht="24.15" hidden="false" customHeight="true" outlineLevel="0" collapsed="false">
      <c r="A240" s="22"/>
      <c r="B240" s="160"/>
      <c r="C240" s="161" t="s">
        <v>413</v>
      </c>
      <c r="D240" s="161" t="s">
        <v>128</v>
      </c>
      <c r="E240" s="162" t="s">
        <v>414</v>
      </c>
      <c r="F240" s="163" t="s">
        <v>415</v>
      </c>
      <c r="G240" s="164" t="s">
        <v>285</v>
      </c>
      <c r="H240" s="165" t="n">
        <v>0.015</v>
      </c>
      <c r="I240" s="166"/>
      <c r="J240" s="167" t="n">
        <f aca="false">ROUND(I240*H240,2)</f>
        <v>0</v>
      </c>
      <c r="K240" s="163" t="s">
        <v>146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147</v>
      </c>
      <c r="AT240" s="172" t="s">
        <v>128</v>
      </c>
      <c r="AU240" s="172" t="s">
        <v>133</v>
      </c>
      <c r="AY240" s="3" t="s">
        <v>126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133</v>
      </c>
      <c r="BK240" s="173" t="n">
        <f aca="false">ROUND(I240*H240,2)</f>
        <v>0</v>
      </c>
      <c r="BL240" s="3" t="s">
        <v>147</v>
      </c>
      <c r="BM240" s="172" t="s">
        <v>416</v>
      </c>
    </row>
    <row r="241" s="27" customFormat="true" ht="24.15" hidden="false" customHeight="true" outlineLevel="0" collapsed="false">
      <c r="A241" s="22"/>
      <c r="B241" s="160"/>
      <c r="C241" s="161" t="s">
        <v>417</v>
      </c>
      <c r="D241" s="161" t="s">
        <v>128</v>
      </c>
      <c r="E241" s="162" t="s">
        <v>418</v>
      </c>
      <c r="F241" s="163" t="s">
        <v>419</v>
      </c>
      <c r="G241" s="164" t="s">
        <v>353</v>
      </c>
      <c r="H241" s="193"/>
      <c r="I241" s="166"/>
      <c r="J241" s="167" t="n">
        <f aca="false">ROUND(I241*H241,2)</f>
        <v>0</v>
      </c>
      <c r="K241" s="163" t="s">
        <v>146</v>
      </c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147</v>
      </c>
      <c r="AT241" s="172" t="s">
        <v>128</v>
      </c>
      <c r="AU241" s="172" t="s">
        <v>133</v>
      </c>
      <c r="AY241" s="3" t="s">
        <v>126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133</v>
      </c>
      <c r="BK241" s="173" t="n">
        <f aca="false">ROUND(I241*H241,2)</f>
        <v>0</v>
      </c>
      <c r="BL241" s="3" t="s">
        <v>147</v>
      </c>
      <c r="BM241" s="172" t="s">
        <v>420</v>
      </c>
    </row>
    <row r="242" s="146" customFormat="true" ht="22.8" hidden="false" customHeight="true" outlineLevel="0" collapsed="false">
      <c r="B242" s="147"/>
      <c r="D242" s="148" t="s">
        <v>73</v>
      </c>
      <c r="E242" s="158" t="s">
        <v>421</v>
      </c>
      <c r="F242" s="158" t="s">
        <v>422</v>
      </c>
      <c r="I242" s="150"/>
      <c r="J242" s="159" t="n">
        <f aca="false">BK242</f>
        <v>0</v>
      </c>
      <c r="L242" s="147"/>
      <c r="M242" s="152"/>
      <c r="N242" s="153"/>
      <c r="O242" s="153"/>
      <c r="P242" s="154" t="n">
        <f aca="false">SUM(P243:P258)</f>
        <v>0</v>
      </c>
      <c r="Q242" s="153"/>
      <c r="R242" s="154" t="n">
        <f aca="false">SUM(R243:R258)</f>
        <v>0.14468</v>
      </c>
      <c r="S242" s="153"/>
      <c r="T242" s="155" t="n">
        <f aca="false">SUM(T243:T258)</f>
        <v>0.17687</v>
      </c>
      <c r="AR242" s="148" t="s">
        <v>133</v>
      </c>
      <c r="AT242" s="156" t="s">
        <v>73</v>
      </c>
      <c r="AU242" s="156" t="s">
        <v>79</v>
      </c>
      <c r="AY242" s="148" t="s">
        <v>126</v>
      </c>
      <c r="BK242" s="157" t="n">
        <f aca="false">SUM(BK243:BK258)</f>
        <v>0</v>
      </c>
    </row>
    <row r="243" s="27" customFormat="true" ht="16.5" hidden="false" customHeight="true" outlineLevel="0" collapsed="false">
      <c r="A243" s="22"/>
      <c r="B243" s="160"/>
      <c r="C243" s="161" t="s">
        <v>423</v>
      </c>
      <c r="D243" s="161" t="s">
        <v>128</v>
      </c>
      <c r="E243" s="162" t="s">
        <v>424</v>
      </c>
      <c r="F243" s="163" t="s">
        <v>425</v>
      </c>
      <c r="G243" s="164" t="s">
        <v>426</v>
      </c>
      <c r="H243" s="165" t="n">
        <v>1</v>
      </c>
      <c r="I243" s="166"/>
      <c r="J243" s="167" t="n">
        <f aca="false">ROUND(I243*H243,2)</f>
        <v>0</v>
      </c>
      <c r="K243" s="163" t="s">
        <v>146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0.01933</v>
      </c>
      <c r="T243" s="171" t="n">
        <f aca="false">S243*H243</f>
        <v>0.01933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147</v>
      </c>
      <c r="AT243" s="172" t="s">
        <v>128</v>
      </c>
      <c r="AU243" s="172" t="s">
        <v>133</v>
      </c>
      <c r="AY243" s="3" t="s">
        <v>126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133</v>
      </c>
      <c r="BK243" s="173" t="n">
        <f aca="false">ROUND(I243*H243,2)</f>
        <v>0</v>
      </c>
      <c r="BL243" s="3" t="s">
        <v>147</v>
      </c>
      <c r="BM243" s="172" t="s">
        <v>427</v>
      </c>
    </row>
    <row r="244" s="27" customFormat="true" ht="24.15" hidden="false" customHeight="true" outlineLevel="0" collapsed="false">
      <c r="A244" s="22"/>
      <c r="B244" s="160"/>
      <c r="C244" s="161" t="s">
        <v>428</v>
      </c>
      <c r="D244" s="161" t="s">
        <v>128</v>
      </c>
      <c r="E244" s="162" t="s">
        <v>429</v>
      </c>
      <c r="F244" s="163" t="s">
        <v>430</v>
      </c>
      <c r="G244" s="164" t="s">
        <v>426</v>
      </c>
      <c r="H244" s="165" t="n">
        <v>1</v>
      </c>
      <c r="I244" s="166"/>
      <c r="J244" s="167" t="n">
        <f aca="false">ROUND(I244*H244,2)</f>
        <v>0</v>
      </c>
      <c r="K244" s="163" t="s">
        <v>146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0.01697</v>
      </c>
      <c r="R244" s="170" t="n">
        <f aca="false">Q244*H244</f>
        <v>0.01697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147</v>
      </c>
      <c r="AT244" s="172" t="s">
        <v>128</v>
      </c>
      <c r="AU244" s="172" t="s">
        <v>133</v>
      </c>
      <c r="AY244" s="3" t="s">
        <v>126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133</v>
      </c>
      <c r="BK244" s="173" t="n">
        <f aca="false">ROUND(I244*H244,2)</f>
        <v>0</v>
      </c>
      <c r="BL244" s="3" t="s">
        <v>147</v>
      </c>
      <c r="BM244" s="172" t="s">
        <v>431</v>
      </c>
    </row>
    <row r="245" s="27" customFormat="true" ht="16.5" hidden="false" customHeight="true" outlineLevel="0" collapsed="false">
      <c r="A245" s="22"/>
      <c r="B245" s="160"/>
      <c r="C245" s="161" t="s">
        <v>432</v>
      </c>
      <c r="D245" s="161" t="s">
        <v>128</v>
      </c>
      <c r="E245" s="162" t="s">
        <v>433</v>
      </c>
      <c r="F245" s="163" t="s">
        <v>434</v>
      </c>
      <c r="G245" s="164" t="s">
        <v>426</v>
      </c>
      <c r="H245" s="165" t="n">
        <v>1</v>
      </c>
      <c r="I245" s="166"/>
      <c r="J245" s="167" t="n">
        <f aca="false">ROUND(I245*H245,2)</f>
        <v>0</v>
      </c>
      <c r="K245" s="163" t="s">
        <v>146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0.01946</v>
      </c>
      <c r="T245" s="171" t="n">
        <f aca="false">S245*H245</f>
        <v>0.01946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147</v>
      </c>
      <c r="AT245" s="172" t="s">
        <v>128</v>
      </c>
      <c r="AU245" s="172" t="s">
        <v>133</v>
      </c>
      <c r="AY245" s="3" t="s">
        <v>126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133</v>
      </c>
      <c r="BK245" s="173" t="n">
        <f aca="false">ROUND(I245*H245,2)</f>
        <v>0</v>
      </c>
      <c r="BL245" s="3" t="s">
        <v>147</v>
      </c>
      <c r="BM245" s="172" t="s">
        <v>435</v>
      </c>
    </row>
    <row r="246" s="27" customFormat="true" ht="24.15" hidden="false" customHeight="true" outlineLevel="0" collapsed="false">
      <c r="A246" s="22"/>
      <c r="B246" s="160"/>
      <c r="C246" s="161" t="s">
        <v>436</v>
      </c>
      <c r="D246" s="161" t="s">
        <v>128</v>
      </c>
      <c r="E246" s="162" t="s">
        <v>437</v>
      </c>
      <c r="F246" s="163" t="s">
        <v>438</v>
      </c>
      <c r="G246" s="164" t="s">
        <v>426</v>
      </c>
      <c r="H246" s="165" t="n">
        <v>1</v>
      </c>
      <c r="I246" s="166"/>
      <c r="J246" s="167" t="n">
        <f aca="false">ROUND(I246*H246,2)</f>
        <v>0</v>
      </c>
      <c r="K246" s="163" t="s">
        <v>146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0.04034</v>
      </c>
      <c r="R246" s="170" t="n">
        <f aca="false">Q246*H246</f>
        <v>0.04034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147</v>
      </c>
      <c r="AT246" s="172" t="s">
        <v>128</v>
      </c>
      <c r="AU246" s="172" t="s">
        <v>133</v>
      </c>
      <c r="AY246" s="3" t="s">
        <v>126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133</v>
      </c>
      <c r="BK246" s="173" t="n">
        <f aca="false">ROUND(I246*H246,2)</f>
        <v>0</v>
      </c>
      <c r="BL246" s="3" t="s">
        <v>147</v>
      </c>
      <c r="BM246" s="172" t="s">
        <v>439</v>
      </c>
    </row>
    <row r="247" s="27" customFormat="true" ht="16.5" hidden="false" customHeight="true" outlineLevel="0" collapsed="false">
      <c r="A247" s="22"/>
      <c r="B247" s="160"/>
      <c r="C247" s="161" t="s">
        <v>440</v>
      </c>
      <c r="D247" s="161" t="s">
        <v>128</v>
      </c>
      <c r="E247" s="162" t="s">
        <v>441</v>
      </c>
      <c r="F247" s="163" t="s">
        <v>442</v>
      </c>
      <c r="G247" s="164" t="s">
        <v>426</v>
      </c>
      <c r="H247" s="165" t="n">
        <v>1</v>
      </c>
      <c r="I247" s="166"/>
      <c r="J247" s="167" t="n">
        <f aca="false">ROUND(I247*H247,2)</f>
        <v>0</v>
      </c>
      <c r="K247" s="163" t="s">
        <v>146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0.0329</v>
      </c>
      <c r="T247" s="171" t="n">
        <f aca="false">S247*H247</f>
        <v>0.0329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147</v>
      </c>
      <c r="AT247" s="172" t="s">
        <v>128</v>
      </c>
      <c r="AU247" s="172" t="s">
        <v>133</v>
      </c>
      <c r="AY247" s="3" t="s">
        <v>126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133</v>
      </c>
      <c r="BK247" s="173" t="n">
        <f aca="false">ROUND(I247*H247,2)</f>
        <v>0</v>
      </c>
      <c r="BL247" s="3" t="s">
        <v>147</v>
      </c>
      <c r="BM247" s="172" t="s">
        <v>443</v>
      </c>
    </row>
    <row r="248" s="27" customFormat="true" ht="21.75" hidden="false" customHeight="true" outlineLevel="0" collapsed="false">
      <c r="A248" s="22"/>
      <c r="B248" s="160"/>
      <c r="C248" s="161" t="s">
        <v>444</v>
      </c>
      <c r="D248" s="161" t="s">
        <v>128</v>
      </c>
      <c r="E248" s="162" t="s">
        <v>445</v>
      </c>
      <c r="F248" s="163" t="s">
        <v>446</v>
      </c>
      <c r="G248" s="164" t="s">
        <v>426</v>
      </c>
      <c r="H248" s="165" t="n">
        <v>1</v>
      </c>
      <c r="I248" s="166"/>
      <c r="J248" s="167" t="n">
        <f aca="false">ROUND(I248*H248,2)</f>
        <v>0</v>
      </c>
      <c r="K248" s="163" t="s">
        <v>146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0.01234</v>
      </c>
      <c r="R248" s="170" t="n">
        <f aca="false">Q248*H248</f>
        <v>0.01234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147</v>
      </c>
      <c r="AT248" s="172" t="s">
        <v>128</v>
      </c>
      <c r="AU248" s="172" t="s">
        <v>133</v>
      </c>
      <c r="AY248" s="3" t="s">
        <v>126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133</v>
      </c>
      <c r="BK248" s="173" t="n">
        <f aca="false">ROUND(I248*H248,2)</f>
        <v>0</v>
      </c>
      <c r="BL248" s="3" t="s">
        <v>147</v>
      </c>
      <c r="BM248" s="172" t="s">
        <v>447</v>
      </c>
    </row>
    <row r="249" s="27" customFormat="true" ht="24.15" hidden="false" customHeight="true" outlineLevel="0" collapsed="false">
      <c r="A249" s="22"/>
      <c r="B249" s="160"/>
      <c r="C249" s="161" t="s">
        <v>448</v>
      </c>
      <c r="D249" s="161" t="s">
        <v>128</v>
      </c>
      <c r="E249" s="162" t="s">
        <v>449</v>
      </c>
      <c r="F249" s="163" t="s">
        <v>450</v>
      </c>
      <c r="G249" s="164" t="s">
        <v>426</v>
      </c>
      <c r="H249" s="165" t="n">
        <v>1</v>
      </c>
      <c r="I249" s="166"/>
      <c r="J249" s="167" t="n">
        <f aca="false">ROUND(I249*H249,2)</f>
        <v>0</v>
      </c>
      <c r="K249" s="163"/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0.02921</v>
      </c>
      <c r="R249" s="170" t="n">
        <f aca="false">Q249*H249</f>
        <v>0.02921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147</v>
      </c>
      <c r="AT249" s="172" t="s">
        <v>128</v>
      </c>
      <c r="AU249" s="172" t="s">
        <v>133</v>
      </c>
      <c r="AY249" s="3" t="s">
        <v>126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133</v>
      </c>
      <c r="BK249" s="173" t="n">
        <f aca="false">ROUND(I249*H249,2)</f>
        <v>0</v>
      </c>
      <c r="BL249" s="3" t="s">
        <v>147</v>
      </c>
      <c r="BM249" s="172" t="s">
        <v>451</v>
      </c>
    </row>
    <row r="250" s="27" customFormat="true" ht="21.75" hidden="false" customHeight="true" outlineLevel="0" collapsed="false">
      <c r="A250" s="22"/>
      <c r="B250" s="160"/>
      <c r="C250" s="161" t="s">
        <v>452</v>
      </c>
      <c r="D250" s="161" t="s">
        <v>128</v>
      </c>
      <c r="E250" s="162" t="s">
        <v>453</v>
      </c>
      <c r="F250" s="163" t="s">
        <v>454</v>
      </c>
      <c r="G250" s="164" t="s">
        <v>426</v>
      </c>
      <c r="H250" s="165" t="n">
        <v>1</v>
      </c>
      <c r="I250" s="166"/>
      <c r="J250" s="167" t="n">
        <f aca="false">ROUND(I250*H250,2)</f>
        <v>0</v>
      </c>
      <c r="K250" s="163"/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0.04034</v>
      </c>
      <c r="R250" s="170" t="n">
        <f aca="false">Q250*H250</f>
        <v>0.04034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147</v>
      </c>
      <c r="AT250" s="172" t="s">
        <v>128</v>
      </c>
      <c r="AU250" s="172" t="s">
        <v>133</v>
      </c>
      <c r="AY250" s="3" t="s">
        <v>126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133</v>
      </c>
      <c r="BK250" s="173" t="n">
        <f aca="false">ROUND(I250*H250,2)</f>
        <v>0</v>
      </c>
      <c r="BL250" s="3" t="s">
        <v>147</v>
      </c>
      <c r="BM250" s="172" t="s">
        <v>455</v>
      </c>
    </row>
    <row r="251" s="27" customFormat="true" ht="21.75" hidden="false" customHeight="true" outlineLevel="0" collapsed="false">
      <c r="A251" s="22"/>
      <c r="B251" s="160"/>
      <c r="C251" s="161" t="s">
        <v>456</v>
      </c>
      <c r="D251" s="161" t="s">
        <v>128</v>
      </c>
      <c r="E251" s="162" t="s">
        <v>457</v>
      </c>
      <c r="F251" s="163" t="s">
        <v>458</v>
      </c>
      <c r="G251" s="164" t="s">
        <v>426</v>
      </c>
      <c r="H251" s="165" t="n">
        <v>1</v>
      </c>
      <c r="I251" s="166"/>
      <c r="J251" s="167" t="n">
        <f aca="false">ROUND(I251*H251,2)</f>
        <v>0</v>
      </c>
      <c r="K251" s="163"/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0.0342</v>
      </c>
      <c r="T251" s="171" t="n">
        <f aca="false">S251*H251</f>
        <v>0.0342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147</v>
      </c>
      <c r="AT251" s="172" t="s">
        <v>128</v>
      </c>
      <c r="AU251" s="172" t="s">
        <v>133</v>
      </c>
      <c r="AY251" s="3" t="s">
        <v>126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133</v>
      </c>
      <c r="BK251" s="173" t="n">
        <f aca="false">ROUND(I251*H251,2)</f>
        <v>0</v>
      </c>
      <c r="BL251" s="3" t="s">
        <v>147</v>
      </c>
      <c r="BM251" s="172" t="s">
        <v>459</v>
      </c>
    </row>
    <row r="252" s="27" customFormat="true" ht="24.15" hidden="false" customHeight="true" outlineLevel="0" collapsed="false">
      <c r="A252" s="22"/>
      <c r="B252" s="160"/>
      <c r="C252" s="161" t="s">
        <v>460</v>
      </c>
      <c r="D252" s="161" t="s">
        <v>128</v>
      </c>
      <c r="E252" s="162" t="s">
        <v>461</v>
      </c>
      <c r="F252" s="163" t="s">
        <v>462</v>
      </c>
      <c r="G252" s="164" t="s">
        <v>426</v>
      </c>
      <c r="H252" s="165" t="n">
        <v>1</v>
      </c>
      <c r="I252" s="166"/>
      <c r="J252" s="167" t="n">
        <f aca="false">ROUND(I252*H252,2)</f>
        <v>0</v>
      </c>
      <c r="K252" s="163"/>
      <c r="L252" s="23"/>
      <c r="M252" s="168"/>
      <c r="N252" s="169" t="s">
        <v>40</v>
      </c>
      <c r="O252" s="60"/>
      <c r="P252" s="170" t="n">
        <f aca="false">O252*H252</f>
        <v>0</v>
      </c>
      <c r="Q252" s="170" t="n">
        <v>0</v>
      </c>
      <c r="R252" s="170" t="n">
        <f aca="false">Q252*H252</f>
        <v>0</v>
      </c>
      <c r="S252" s="170" t="n">
        <v>0.067</v>
      </c>
      <c r="T252" s="171" t="n">
        <f aca="false">S252*H252</f>
        <v>0.067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147</v>
      </c>
      <c r="AT252" s="172" t="s">
        <v>128</v>
      </c>
      <c r="AU252" s="172" t="s">
        <v>133</v>
      </c>
      <c r="AY252" s="3" t="s">
        <v>126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133</v>
      </c>
      <c r="BK252" s="173" t="n">
        <f aca="false">ROUND(I252*H252,2)</f>
        <v>0</v>
      </c>
      <c r="BL252" s="3" t="s">
        <v>147</v>
      </c>
      <c r="BM252" s="172" t="s">
        <v>463</v>
      </c>
    </row>
    <row r="253" s="27" customFormat="true" ht="16.5" hidden="false" customHeight="true" outlineLevel="0" collapsed="false">
      <c r="A253" s="22"/>
      <c r="B253" s="160"/>
      <c r="C253" s="161" t="s">
        <v>464</v>
      </c>
      <c r="D253" s="161" t="s">
        <v>128</v>
      </c>
      <c r="E253" s="162" t="s">
        <v>465</v>
      </c>
      <c r="F253" s="163" t="s">
        <v>466</v>
      </c>
      <c r="G253" s="164" t="s">
        <v>426</v>
      </c>
      <c r="H253" s="165" t="n">
        <v>2</v>
      </c>
      <c r="I253" s="166"/>
      <c r="J253" s="167" t="n">
        <f aca="false">ROUND(I253*H253,2)</f>
        <v>0</v>
      </c>
      <c r="K253" s="163" t="s">
        <v>146</v>
      </c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0.00156</v>
      </c>
      <c r="T253" s="171" t="n">
        <f aca="false">S253*H253</f>
        <v>0.00312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147</v>
      </c>
      <c r="AT253" s="172" t="s">
        <v>128</v>
      </c>
      <c r="AU253" s="172" t="s">
        <v>133</v>
      </c>
      <c r="AY253" s="3" t="s">
        <v>126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133</v>
      </c>
      <c r="BK253" s="173" t="n">
        <f aca="false">ROUND(I253*H253,2)</f>
        <v>0</v>
      </c>
      <c r="BL253" s="3" t="s">
        <v>147</v>
      </c>
      <c r="BM253" s="172" t="s">
        <v>467</v>
      </c>
    </row>
    <row r="254" s="27" customFormat="true" ht="16.5" hidden="false" customHeight="true" outlineLevel="0" collapsed="false">
      <c r="A254" s="22"/>
      <c r="B254" s="160"/>
      <c r="C254" s="161" t="s">
        <v>468</v>
      </c>
      <c r="D254" s="161" t="s">
        <v>128</v>
      </c>
      <c r="E254" s="162" t="s">
        <v>469</v>
      </c>
      <c r="F254" s="163" t="s">
        <v>470</v>
      </c>
      <c r="G254" s="164" t="s">
        <v>426</v>
      </c>
      <c r="H254" s="165" t="n">
        <v>1</v>
      </c>
      <c r="I254" s="166"/>
      <c r="J254" s="167" t="n">
        <f aca="false">ROUND(I254*H254,2)</f>
        <v>0</v>
      </c>
      <c r="K254" s="163" t="s">
        <v>146</v>
      </c>
      <c r="L254" s="23"/>
      <c r="M254" s="168"/>
      <c r="N254" s="169" t="s">
        <v>40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0.00086</v>
      </c>
      <c r="T254" s="171" t="n">
        <f aca="false">S254*H254</f>
        <v>0.00086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147</v>
      </c>
      <c r="AT254" s="172" t="s">
        <v>128</v>
      </c>
      <c r="AU254" s="172" t="s">
        <v>133</v>
      </c>
      <c r="AY254" s="3" t="s">
        <v>126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133</v>
      </c>
      <c r="BK254" s="173" t="n">
        <f aca="false">ROUND(I254*H254,2)</f>
        <v>0</v>
      </c>
      <c r="BL254" s="3" t="s">
        <v>147</v>
      </c>
      <c r="BM254" s="172" t="s">
        <v>471</v>
      </c>
    </row>
    <row r="255" s="27" customFormat="true" ht="24.15" hidden="false" customHeight="true" outlineLevel="0" collapsed="false">
      <c r="A255" s="22"/>
      <c r="B255" s="160"/>
      <c r="C255" s="161" t="s">
        <v>472</v>
      </c>
      <c r="D255" s="161" t="s">
        <v>128</v>
      </c>
      <c r="E255" s="162" t="s">
        <v>473</v>
      </c>
      <c r="F255" s="163" t="s">
        <v>474</v>
      </c>
      <c r="G255" s="164" t="s">
        <v>426</v>
      </c>
      <c r="H255" s="165" t="n">
        <v>1</v>
      </c>
      <c r="I255" s="166"/>
      <c r="J255" s="167" t="n">
        <f aca="false">ROUND(I255*H255,2)</f>
        <v>0</v>
      </c>
      <c r="K255" s="163" t="s">
        <v>146</v>
      </c>
      <c r="L255" s="23"/>
      <c r="M255" s="168"/>
      <c r="N255" s="169" t="s">
        <v>40</v>
      </c>
      <c r="O255" s="60"/>
      <c r="P255" s="170" t="n">
        <f aca="false">O255*H255</f>
        <v>0</v>
      </c>
      <c r="Q255" s="170" t="n">
        <v>0.0018</v>
      </c>
      <c r="R255" s="170" t="n">
        <f aca="false">Q255*H255</f>
        <v>0.0018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147</v>
      </c>
      <c r="AT255" s="172" t="s">
        <v>128</v>
      </c>
      <c r="AU255" s="172" t="s">
        <v>133</v>
      </c>
      <c r="AY255" s="3" t="s">
        <v>126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133</v>
      </c>
      <c r="BK255" s="173" t="n">
        <f aca="false">ROUND(I255*H255,2)</f>
        <v>0</v>
      </c>
      <c r="BL255" s="3" t="s">
        <v>147</v>
      </c>
      <c r="BM255" s="172" t="s">
        <v>475</v>
      </c>
    </row>
    <row r="256" s="27" customFormat="true" ht="16.5" hidden="false" customHeight="true" outlineLevel="0" collapsed="false">
      <c r="A256" s="22"/>
      <c r="B256" s="160"/>
      <c r="C256" s="161" t="s">
        <v>476</v>
      </c>
      <c r="D256" s="161" t="s">
        <v>128</v>
      </c>
      <c r="E256" s="162" t="s">
        <v>477</v>
      </c>
      <c r="F256" s="163" t="s">
        <v>478</v>
      </c>
      <c r="G256" s="164" t="s">
        <v>426</v>
      </c>
      <c r="H256" s="165" t="n">
        <v>1</v>
      </c>
      <c r="I256" s="166"/>
      <c r="J256" s="167" t="n">
        <f aca="false">ROUND(I256*H256,2)</f>
        <v>0</v>
      </c>
      <c r="K256" s="163" t="s">
        <v>146</v>
      </c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0.00184</v>
      </c>
      <c r="R256" s="170" t="n">
        <f aca="false">Q256*H256</f>
        <v>0.00184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147</v>
      </c>
      <c r="AT256" s="172" t="s">
        <v>128</v>
      </c>
      <c r="AU256" s="172" t="s">
        <v>133</v>
      </c>
      <c r="AY256" s="3" t="s">
        <v>126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133</v>
      </c>
      <c r="BK256" s="173" t="n">
        <f aca="false">ROUND(I256*H256,2)</f>
        <v>0</v>
      </c>
      <c r="BL256" s="3" t="s">
        <v>147</v>
      </c>
      <c r="BM256" s="172" t="s">
        <v>479</v>
      </c>
    </row>
    <row r="257" s="27" customFormat="true" ht="33" hidden="false" customHeight="true" outlineLevel="0" collapsed="false">
      <c r="A257" s="22"/>
      <c r="B257" s="160"/>
      <c r="C257" s="161" t="s">
        <v>480</v>
      </c>
      <c r="D257" s="161" t="s">
        <v>128</v>
      </c>
      <c r="E257" s="162" t="s">
        <v>481</v>
      </c>
      <c r="F257" s="163" t="s">
        <v>482</v>
      </c>
      <c r="G257" s="164" t="s">
        <v>426</v>
      </c>
      <c r="H257" s="165" t="n">
        <v>1</v>
      </c>
      <c r="I257" s="166"/>
      <c r="J257" s="167" t="n">
        <f aca="false">ROUND(I257*H257,2)</f>
        <v>0</v>
      </c>
      <c r="K257" s="163"/>
      <c r="L257" s="23"/>
      <c r="M257" s="168"/>
      <c r="N257" s="169" t="s">
        <v>40</v>
      </c>
      <c r="O257" s="60"/>
      <c r="P257" s="170" t="n">
        <f aca="false">O257*H257</f>
        <v>0</v>
      </c>
      <c r="Q257" s="170" t="n">
        <v>0.00184</v>
      </c>
      <c r="R257" s="170" t="n">
        <f aca="false">Q257*H257</f>
        <v>0.00184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147</v>
      </c>
      <c r="AT257" s="172" t="s">
        <v>128</v>
      </c>
      <c r="AU257" s="172" t="s">
        <v>133</v>
      </c>
      <c r="AY257" s="3" t="s">
        <v>126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133</v>
      </c>
      <c r="BK257" s="173" t="n">
        <f aca="false">ROUND(I257*H257,2)</f>
        <v>0</v>
      </c>
      <c r="BL257" s="3" t="s">
        <v>147</v>
      </c>
      <c r="BM257" s="172" t="s">
        <v>483</v>
      </c>
    </row>
    <row r="258" s="27" customFormat="true" ht="24.15" hidden="false" customHeight="true" outlineLevel="0" collapsed="false">
      <c r="A258" s="22"/>
      <c r="B258" s="160"/>
      <c r="C258" s="161" t="s">
        <v>484</v>
      </c>
      <c r="D258" s="161" t="s">
        <v>128</v>
      </c>
      <c r="E258" s="162" t="s">
        <v>485</v>
      </c>
      <c r="F258" s="163" t="s">
        <v>486</v>
      </c>
      <c r="G258" s="164" t="s">
        <v>353</v>
      </c>
      <c r="H258" s="193"/>
      <c r="I258" s="166"/>
      <c r="J258" s="167" t="n">
        <f aca="false">ROUND(I258*H258,2)</f>
        <v>0</v>
      </c>
      <c r="K258" s="163" t="s">
        <v>146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147</v>
      </c>
      <c r="AT258" s="172" t="s">
        <v>128</v>
      </c>
      <c r="AU258" s="172" t="s">
        <v>133</v>
      </c>
      <c r="AY258" s="3" t="s">
        <v>126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133</v>
      </c>
      <c r="BK258" s="173" t="n">
        <f aca="false">ROUND(I258*H258,2)</f>
        <v>0</v>
      </c>
      <c r="BL258" s="3" t="s">
        <v>147</v>
      </c>
      <c r="BM258" s="172" t="s">
        <v>487</v>
      </c>
    </row>
    <row r="259" s="146" customFormat="true" ht="22.8" hidden="false" customHeight="true" outlineLevel="0" collapsed="false">
      <c r="B259" s="147"/>
      <c r="D259" s="148" t="s">
        <v>73</v>
      </c>
      <c r="E259" s="158" t="s">
        <v>488</v>
      </c>
      <c r="F259" s="158" t="s">
        <v>489</v>
      </c>
      <c r="I259" s="150"/>
      <c r="J259" s="159" t="n">
        <f aca="false">BK259</f>
        <v>0</v>
      </c>
      <c r="L259" s="147"/>
      <c r="M259" s="152"/>
      <c r="N259" s="153"/>
      <c r="O259" s="153"/>
      <c r="P259" s="154" t="n">
        <f aca="false">SUM(P260:P261)</f>
        <v>0</v>
      </c>
      <c r="Q259" s="153"/>
      <c r="R259" s="154" t="n">
        <f aca="false">SUM(R260:R261)</f>
        <v>0.0092</v>
      </c>
      <c r="S259" s="153"/>
      <c r="T259" s="155" t="n">
        <f aca="false">SUM(T260:T261)</f>
        <v>0</v>
      </c>
      <c r="AR259" s="148" t="s">
        <v>133</v>
      </c>
      <c r="AT259" s="156" t="s">
        <v>73</v>
      </c>
      <c r="AU259" s="156" t="s">
        <v>79</v>
      </c>
      <c r="AY259" s="148" t="s">
        <v>126</v>
      </c>
      <c r="BK259" s="157" t="n">
        <f aca="false">SUM(BK260:BK261)</f>
        <v>0</v>
      </c>
    </row>
    <row r="260" s="27" customFormat="true" ht="24.15" hidden="false" customHeight="true" outlineLevel="0" collapsed="false">
      <c r="A260" s="22"/>
      <c r="B260" s="160"/>
      <c r="C260" s="161" t="s">
        <v>490</v>
      </c>
      <c r="D260" s="161" t="s">
        <v>128</v>
      </c>
      <c r="E260" s="162" t="s">
        <v>491</v>
      </c>
      <c r="F260" s="163" t="s">
        <v>492</v>
      </c>
      <c r="G260" s="164" t="s">
        <v>426</v>
      </c>
      <c r="H260" s="165" t="n">
        <v>1</v>
      </c>
      <c r="I260" s="166"/>
      <c r="J260" s="167" t="n">
        <f aca="false">ROUND(I260*H260,2)</f>
        <v>0</v>
      </c>
      <c r="K260" s="163" t="s">
        <v>146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0.0092</v>
      </c>
      <c r="R260" s="170" t="n">
        <f aca="false">Q260*H260</f>
        <v>0.0092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147</v>
      </c>
      <c r="AT260" s="172" t="s">
        <v>128</v>
      </c>
      <c r="AU260" s="172" t="s">
        <v>133</v>
      </c>
      <c r="AY260" s="3" t="s">
        <v>126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133</v>
      </c>
      <c r="BK260" s="173" t="n">
        <f aca="false">ROUND(I260*H260,2)</f>
        <v>0</v>
      </c>
      <c r="BL260" s="3" t="s">
        <v>147</v>
      </c>
      <c r="BM260" s="172" t="s">
        <v>493</v>
      </c>
    </row>
    <row r="261" s="27" customFormat="true" ht="24.15" hidden="false" customHeight="true" outlineLevel="0" collapsed="false">
      <c r="A261" s="22"/>
      <c r="B261" s="160"/>
      <c r="C261" s="161" t="s">
        <v>494</v>
      </c>
      <c r="D261" s="161" t="s">
        <v>128</v>
      </c>
      <c r="E261" s="162" t="s">
        <v>495</v>
      </c>
      <c r="F261" s="163" t="s">
        <v>496</v>
      </c>
      <c r="G261" s="164" t="s">
        <v>353</v>
      </c>
      <c r="H261" s="193"/>
      <c r="I261" s="166"/>
      <c r="J261" s="167" t="n">
        <f aca="false">ROUND(I261*H261,2)</f>
        <v>0</v>
      </c>
      <c r="K261" s="163" t="s">
        <v>146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147</v>
      </c>
      <c r="AT261" s="172" t="s">
        <v>128</v>
      </c>
      <c r="AU261" s="172" t="s">
        <v>133</v>
      </c>
      <c r="AY261" s="3" t="s">
        <v>126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133</v>
      </c>
      <c r="BK261" s="173" t="n">
        <f aca="false">ROUND(I261*H261,2)</f>
        <v>0</v>
      </c>
      <c r="BL261" s="3" t="s">
        <v>147</v>
      </c>
      <c r="BM261" s="172" t="s">
        <v>497</v>
      </c>
    </row>
    <row r="262" s="146" customFormat="true" ht="22.8" hidden="false" customHeight="true" outlineLevel="0" collapsed="false">
      <c r="B262" s="147"/>
      <c r="D262" s="148" t="s">
        <v>73</v>
      </c>
      <c r="E262" s="158" t="s">
        <v>498</v>
      </c>
      <c r="F262" s="158" t="s">
        <v>499</v>
      </c>
      <c r="I262" s="150"/>
      <c r="J262" s="159" t="n">
        <f aca="false">BK262</f>
        <v>0</v>
      </c>
      <c r="L262" s="147"/>
      <c r="M262" s="152"/>
      <c r="N262" s="153"/>
      <c r="O262" s="153"/>
      <c r="P262" s="154" t="n">
        <f aca="false">SUM(P263:P265)</f>
        <v>0</v>
      </c>
      <c r="Q262" s="153"/>
      <c r="R262" s="154" t="n">
        <f aca="false">SUM(R263:R265)</f>
        <v>0.00189</v>
      </c>
      <c r="S262" s="153"/>
      <c r="T262" s="155" t="n">
        <f aca="false">SUM(T263:T265)</f>
        <v>0</v>
      </c>
      <c r="AR262" s="148" t="s">
        <v>133</v>
      </c>
      <c r="AT262" s="156" t="s">
        <v>73</v>
      </c>
      <c r="AU262" s="156" t="s">
        <v>79</v>
      </c>
      <c r="AY262" s="148" t="s">
        <v>126</v>
      </c>
      <c r="BK262" s="157" t="n">
        <f aca="false">SUM(BK263:BK265)</f>
        <v>0</v>
      </c>
    </row>
    <row r="263" s="27" customFormat="true" ht="16.5" hidden="false" customHeight="true" outlineLevel="0" collapsed="false">
      <c r="A263" s="22"/>
      <c r="B263" s="160"/>
      <c r="C263" s="161" t="s">
        <v>500</v>
      </c>
      <c r="D263" s="161" t="s">
        <v>128</v>
      </c>
      <c r="E263" s="162" t="s">
        <v>501</v>
      </c>
      <c r="F263" s="163" t="s">
        <v>502</v>
      </c>
      <c r="G263" s="164" t="s">
        <v>426</v>
      </c>
      <c r="H263" s="165" t="n">
        <v>7</v>
      </c>
      <c r="I263" s="166"/>
      <c r="J263" s="167" t="n">
        <f aca="false">ROUND(I263*H263,2)</f>
        <v>0</v>
      </c>
      <c r="K263" s="163"/>
      <c r="L263" s="23"/>
      <c r="M263" s="168"/>
      <c r="N263" s="169" t="s">
        <v>40</v>
      </c>
      <c r="O263" s="60"/>
      <c r="P263" s="170" t="n">
        <f aca="false">O263*H263</f>
        <v>0</v>
      </c>
      <c r="Q263" s="170" t="n">
        <v>0.00027</v>
      </c>
      <c r="R263" s="170" t="n">
        <f aca="false">Q263*H263</f>
        <v>0.00189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147</v>
      </c>
      <c r="AT263" s="172" t="s">
        <v>128</v>
      </c>
      <c r="AU263" s="172" t="s">
        <v>133</v>
      </c>
      <c r="AY263" s="3" t="s">
        <v>126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133</v>
      </c>
      <c r="BK263" s="173" t="n">
        <f aca="false">ROUND(I263*H263,2)</f>
        <v>0</v>
      </c>
      <c r="BL263" s="3" t="s">
        <v>147</v>
      </c>
      <c r="BM263" s="172" t="s">
        <v>503</v>
      </c>
    </row>
    <row r="264" s="174" customFormat="true" ht="12.8" hidden="false" customHeight="false" outlineLevel="0" collapsed="false">
      <c r="B264" s="175"/>
      <c r="D264" s="176" t="s">
        <v>135</v>
      </c>
      <c r="E264" s="177"/>
      <c r="F264" s="178" t="s">
        <v>165</v>
      </c>
      <c r="H264" s="179" t="n">
        <v>7</v>
      </c>
      <c r="I264" s="180"/>
      <c r="L264" s="175"/>
      <c r="M264" s="181"/>
      <c r="N264" s="182"/>
      <c r="O264" s="182"/>
      <c r="P264" s="182"/>
      <c r="Q264" s="182"/>
      <c r="R264" s="182"/>
      <c r="S264" s="182"/>
      <c r="T264" s="183"/>
      <c r="AT264" s="177" t="s">
        <v>135</v>
      </c>
      <c r="AU264" s="177" t="s">
        <v>133</v>
      </c>
      <c r="AV264" s="174" t="s">
        <v>133</v>
      </c>
      <c r="AW264" s="174" t="s">
        <v>31</v>
      </c>
      <c r="AX264" s="174" t="s">
        <v>79</v>
      </c>
      <c r="AY264" s="177" t="s">
        <v>126</v>
      </c>
    </row>
    <row r="265" s="27" customFormat="true" ht="24.15" hidden="false" customHeight="true" outlineLevel="0" collapsed="false">
      <c r="A265" s="22"/>
      <c r="B265" s="160"/>
      <c r="C265" s="161" t="s">
        <v>504</v>
      </c>
      <c r="D265" s="161" t="s">
        <v>128</v>
      </c>
      <c r="E265" s="162" t="s">
        <v>505</v>
      </c>
      <c r="F265" s="163" t="s">
        <v>506</v>
      </c>
      <c r="G265" s="164" t="s">
        <v>353</v>
      </c>
      <c r="H265" s="193"/>
      <c r="I265" s="166"/>
      <c r="J265" s="167" t="n">
        <f aca="false">ROUND(I265*H265,2)</f>
        <v>0</v>
      </c>
      <c r="K265" s="163" t="s">
        <v>146</v>
      </c>
      <c r="L265" s="23"/>
      <c r="M265" s="168"/>
      <c r="N265" s="169" t="s">
        <v>40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147</v>
      </c>
      <c r="AT265" s="172" t="s">
        <v>128</v>
      </c>
      <c r="AU265" s="172" t="s">
        <v>133</v>
      </c>
      <c r="AY265" s="3" t="s">
        <v>126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133</v>
      </c>
      <c r="BK265" s="173" t="n">
        <f aca="false">ROUND(I265*H265,2)</f>
        <v>0</v>
      </c>
      <c r="BL265" s="3" t="s">
        <v>147</v>
      </c>
      <c r="BM265" s="172" t="s">
        <v>507</v>
      </c>
    </row>
    <row r="266" s="146" customFormat="true" ht="22.8" hidden="false" customHeight="true" outlineLevel="0" collapsed="false">
      <c r="B266" s="147"/>
      <c r="D266" s="148" t="s">
        <v>73</v>
      </c>
      <c r="E266" s="158" t="s">
        <v>508</v>
      </c>
      <c r="F266" s="158" t="s">
        <v>509</v>
      </c>
      <c r="I266" s="150"/>
      <c r="J266" s="159" t="n">
        <f aca="false">BK266</f>
        <v>0</v>
      </c>
      <c r="L266" s="147"/>
      <c r="M266" s="152"/>
      <c r="N266" s="153"/>
      <c r="O266" s="153"/>
      <c r="P266" s="154" t="n">
        <f aca="false">SUM(P267:P319)</f>
        <v>0</v>
      </c>
      <c r="Q266" s="153"/>
      <c r="R266" s="154" t="n">
        <f aca="false">SUM(R267:R319)</f>
        <v>0.10443</v>
      </c>
      <c r="S266" s="153"/>
      <c r="T266" s="155" t="n">
        <f aca="false">SUM(T267:T319)</f>
        <v>0.116808</v>
      </c>
      <c r="AR266" s="148" t="s">
        <v>133</v>
      </c>
      <c r="AT266" s="156" t="s">
        <v>73</v>
      </c>
      <c r="AU266" s="156" t="s">
        <v>79</v>
      </c>
      <c r="AY266" s="148" t="s">
        <v>126</v>
      </c>
      <c r="BK266" s="157" t="n">
        <f aca="false">SUM(BK267:BK319)</f>
        <v>0</v>
      </c>
    </row>
    <row r="267" s="27" customFormat="true" ht="24.15" hidden="false" customHeight="true" outlineLevel="0" collapsed="false">
      <c r="A267" s="22"/>
      <c r="B267" s="160"/>
      <c r="C267" s="161" t="s">
        <v>510</v>
      </c>
      <c r="D267" s="161" t="s">
        <v>128</v>
      </c>
      <c r="E267" s="162" t="s">
        <v>511</v>
      </c>
      <c r="F267" s="163" t="s">
        <v>512</v>
      </c>
      <c r="G267" s="164" t="s">
        <v>214</v>
      </c>
      <c r="H267" s="165" t="n">
        <v>20</v>
      </c>
      <c r="I267" s="166"/>
      <c r="J267" s="167" t="n">
        <f aca="false">ROUND(I267*H267,2)</f>
        <v>0</v>
      </c>
      <c r="K267" s="163" t="s">
        <v>146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147</v>
      </c>
      <c r="AT267" s="172" t="s">
        <v>128</v>
      </c>
      <c r="AU267" s="172" t="s">
        <v>133</v>
      </c>
      <c r="AY267" s="3" t="s">
        <v>126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133</v>
      </c>
      <c r="BK267" s="173" t="n">
        <f aca="false">ROUND(I267*H267,2)</f>
        <v>0</v>
      </c>
      <c r="BL267" s="3" t="s">
        <v>147</v>
      </c>
      <c r="BM267" s="172" t="s">
        <v>513</v>
      </c>
    </row>
    <row r="268" s="27" customFormat="true" ht="24.15" hidden="false" customHeight="true" outlineLevel="0" collapsed="false">
      <c r="A268" s="22"/>
      <c r="B268" s="160"/>
      <c r="C268" s="194" t="s">
        <v>514</v>
      </c>
      <c r="D268" s="194" t="s">
        <v>515</v>
      </c>
      <c r="E268" s="195" t="s">
        <v>516</v>
      </c>
      <c r="F268" s="196" t="s">
        <v>517</v>
      </c>
      <c r="G268" s="197" t="s">
        <v>214</v>
      </c>
      <c r="H268" s="198" t="n">
        <v>21</v>
      </c>
      <c r="I268" s="199"/>
      <c r="J268" s="200" t="n">
        <f aca="false">ROUND(I268*H268,2)</f>
        <v>0</v>
      </c>
      <c r="K268" s="196" t="s">
        <v>146</v>
      </c>
      <c r="L268" s="201"/>
      <c r="M268" s="202"/>
      <c r="N268" s="203" t="s">
        <v>40</v>
      </c>
      <c r="O268" s="60"/>
      <c r="P268" s="170" t="n">
        <f aca="false">O268*H268</f>
        <v>0</v>
      </c>
      <c r="Q268" s="170" t="n">
        <v>0.00019</v>
      </c>
      <c r="R268" s="170" t="n">
        <f aca="false">Q268*H268</f>
        <v>0.00399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291</v>
      </c>
      <c r="AT268" s="172" t="s">
        <v>515</v>
      </c>
      <c r="AU268" s="172" t="s">
        <v>133</v>
      </c>
      <c r="AY268" s="3" t="s">
        <v>126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133</v>
      </c>
      <c r="BK268" s="173" t="n">
        <f aca="false">ROUND(I268*H268,2)</f>
        <v>0</v>
      </c>
      <c r="BL268" s="3" t="s">
        <v>147</v>
      </c>
      <c r="BM268" s="172" t="s">
        <v>518</v>
      </c>
    </row>
    <row r="269" s="174" customFormat="true" ht="12.8" hidden="false" customHeight="false" outlineLevel="0" collapsed="false">
      <c r="B269" s="175"/>
      <c r="D269" s="176" t="s">
        <v>135</v>
      </c>
      <c r="F269" s="178" t="s">
        <v>519</v>
      </c>
      <c r="H269" s="179" t="n">
        <v>21</v>
      </c>
      <c r="I269" s="180"/>
      <c r="L269" s="175"/>
      <c r="M269" s="181"/>
      <c r="N269" s="182"/>
      <c r="O269" s="182"/>
      <c r="P269" s="182"/>
      <c r="Q269" s="182"/>
      <c r="R269" s="182"/>
      <c r="S269" s="182"/>
      <c r="T269" s="183"/>
      <c r="AT269" s="177" t="s">
        <v>135</v>
      </c>
      <c r="AU269" s="177" t="s">
        <v>133</v>
      </c>
      <c r="AV269" s="174" t="s">
        <v>133</v>
      </c>
      <c r="AW269" s="174" t="s">
        <v>2</v>
      </c>
      <c r="AX269" s="174" t="s">
        <v>79</v>
      </c>
      <c r="AY269" s="177" t="s">
        <v>126</v>
      </c>
    </row>
    <row r="270" s="27" customFormat="true" ht="24.15" hidden="false" customHeight="true" outlineLevel="0" collapsed="false">
      <c r="A270" s="22"/>
      <c r="B270" s="160"/>
      <c r="C270" s="161" t="s">
        <v>520</v>
      </c>
      <c r="D270" s="161" t="s">
        <v>128</v>
      </c>
      <c r="E270" s="162" t="s">
        <v>521</v>
      </c>
      <c r="F270" s="163" t="s">
        <v>522</v>
      </c>
      <c r="G270" s="164" t="s">
        <v>214</v>
      </c>
      <c r="H270" s="165" t="n">
        <v>10</v>
      </c>
      <c r="I270" s="166"/>
      <c r="J270" s="167" t="n">
        <f aca="false">ROUND(I270*H270,2)</f>
        <v>0</v>
      </c>
      <c r="K270" s="163" t="s">
        <v>146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147</v>
      </c>
      <c r="AT270" s="172" t="s">
        <v>128</v>
      </c>
      <c r="AU270" s="172" t="s">
        <v>133</v>
      </c>
      <c r="AY270" s="3" t="s">
        <v>126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133</v>
      </c>
      <c r="BK270" s="173" t="n">
        <f aca="false">ROUND(I270*H270,2)</f>
        <v>0</v>
      </c>
      <c r="BL270" s="3" t="s">
        <v>147</v>
      </c>
      <c r="BM270" s="172" t="s">
        <v>523</v>
      </c>
    </row>
    <row r="271" s="27" customFormat="true" ht="24.15" hidden="false" customHeight="true" outlineLevel="0" collapsed="false">
      <c r="A271" s="22"/>
      <c r="B271" s="160"/>
      <c r="C271" s="194" t="s">
        <v>524</v>
      </c>
      <c r="D271" s="194" t="s">
        <v>515</v>
      </c>
      <c r="E271" s="195" t="s">
        <v>525</v>
      </c>
      <c r="F271" s="196" t="s">
        <v>526</v>
      </c>
      <c r="G271" s="197" t="s">
        <v>214</v>
      </c>
      <c r="H271" s="198" t="n">
        <v>10.5</v>
      </c>
      <c r="I271" s="199"/>
      <c r="J271" s="200" t="n">
        <f aca="false">ROUND(I271*H271,2)</f>
        <v>0</v>
      </c>
      <c r="K271" s="196" t="s">
        <v>146</v>
      </c>
      <c r="L271" s="201"/>
      <c r="M271" s="202"/>
      <c r="N271" s="203" t="s">
        <v>40</v>
      </c>
      <c r="O271" s="60"/>
      <c r="P271" s="170" t="n">
        <f aca="false">O271*H271</f>
        <v>0</v>
      </c>
      <c r="Q271" s="170" t="n">
        <v>0.00018</v>
      </c>
      <c r="R271" s="170" t="n">
        <f aca="false">Q271*H271</f>
        <v>0.00189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291</v>
      </c>
      <c r="AT271" s="172" t="s">
        <v>515</v>
      </c>
      <c r="AU271" s="172" t="s">
        <v>133</v>
      </c>
      <c r="AY271" s="3" t="s">
        <v>126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133</v>
      </c>
      <c r="BK271" s="173" t="n">
        <f aca="false">ROUND(I271*H271,2)</f>
        <v>0</v>
      </c>
      <c r="BL271" s="3" t="s">
        <v>147</v>
      </c>
      <c r="BM271" s="172" t="s">
        <v>527</v>
      </c>
    </row>
    <row r="272" s="174" customFormat="true" ht="12.8" hidden="false" customHeight="false" outlineLevel="0" collapsed="false">
      <c r="B272" s="175"/>
      <c r="D272" s="176" t="s">
        <v>135</v>
      </c>
      <c r="F272" s="178" t="s">
        <v>528</v>
      </c>
      <c r="H272" s="179" t="n">
        <v>10.5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135</v>
      </c>
      <c r="AU272" s="177" t="s">
        <v>133</v>
      </c>
      <c r="AV272" s="174" t="s">
        <v>133</v>
      </c>
      <c r="AW272" s="174" t="s">
        <v>2</v>
      </c>
      <c r="AX272" s="174" t="s">
        <v>79</v>
      </c>
      <c r="AY272" s="177" t="s">
        <v>126</v>
      </c>
    </row>
    <row r="273" s="27" customFormat="true" ht="24.15" hidden="false" customHeight="true" outlineLevel="0" collapsed="false">
      <c r="A273" s="22"/>
      <c r="B273" s="160"/>
      <c r="C273" s="161" t="s">
        <v>529</v>
      </c>
      <c r="D273" s="161" t="s">
        <v>128</v>
      </c>
      <c r="E273" s="162" t="s">
        <v>530</v>
      </c>
      <c r="F273" s="163" t="s">
        <v>531</v>
      </c>
      <c r="G273" s="164" t="s">
        <v>214</v>
      </c>
      <c r="H273" s="165" t="n">
        <v>20</v>
      </c>
      <c r="I273" s="166"/>
      <c r="J273" s="167" t="n">
        <f aca="false">ROUND(I273*H273,2)</f>
        <v>0</v>
      </c>
      <c r="K273" s="163" t="s">
        <v>146</v>
      </c>
      <c r="L273" s="23"/>
      <c r="M273" s="168"/>
      <c r="N273" s="169" t="s">
        <v>40</v>
      </c>
      <c r="O273" s="60"/>
      <c r="P273" s="170" t="n">
        <f aca="false">O273*H273</f>
        <v>0</v>
      </c>
      <c r="Q273" s="170" t="n">
        <v>0</v>
      </c>
      <c r="R273" s="170" t="n">
        <f aca="false">Q273*H273</f>
        <v>0</v>
      </c>
      <c r="S273" s="170" t="n">
        <v>0.00017</v>
      </c>
      <c r="T273" s="171" t="n">
        <f aca="false">S273*H273</f>
        <v>0.0034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147</v>
      </c>
      <c r="AT273" s="172" t="s">
        <v>128</v>
      </c>
      <c r="AU273" s="172" t="s">
        <v>133</v>
      </c>
      <c r="AY273" s="3" t="s">
        <v>126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133</v>
      </c>
      <c r="BK273" s="173" t="n">
        <f aca="false">ROUND(I273*H273,2)</f>
        <v>0</v>
      </c>
      <c r="BL273" s="3" t="s">
        <v>147</v>
      </c>
      <c r="BM273" s="172" t="s">
        <v>532</v>
      </c>
    </row>
    <row r="274" s="27" customFormat="true" ht="16.5" hidden="false" customHeight="true" outlineLevel="0" collapsed="false">
      <c r="A274" s="22"/>
      <c r="B274" s="160"/>
      <c r="C274" s="161" t="s">
        <v>533</v>
      </c>
      <c r="D274" s="161" t="s">
        <v>128</v>
      </c>
      <c r="E274" s="162" t="s">
        <v>534</v>
      </c>
      <c r="F274" s="163" t="s">
        <v>535</v>
      </c>
      <c r="G274" s="164" t="s">
        <v>225</v>
      </c>
      <c r="H274" s="165" t="n">
        <v>67</v>
      </c>
      <c r="I274" s="166"/>
      <c r="J274" s="167" t="n">
        <f aca="false">ROUND(I274*H274,2)</f>
        <v>0</v>
      </c>
      <c r="K274" s="163" t="s">
        <v>146</v>
      </c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147</v>
      </c>
      <c r="AT274" s="172" t="s">
        <v>128</v>
      </c>
      <c r="AU274" s="172" t="s">
        <v>133</v>
      </c>
      <c r="AY274" s="3" t="s">
        <v>126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133</v>
      </c>
      <c r="BK274" s="173" t="n">
        <f aca="false">ROUND(I274*H274,2)</f>
        <v>0</v>
      </c>
      <c r="BL274" s="3" t="s">
        <v>147</v>
      </c>
      <c r="BM274" s="172" t="s">
        <v>536</v>
      </c>
    </row>
    <row r="275" s="27" customFormat="true" ht="21.75" hidden="false" customHeight="true" outlineLevel="0" collapsed="false">
      <c r="A275" s="22"/>
      <c r="B275" s="160"/>
      <c r="C275" s="194" t="s">
        <v>537</v>
      </c>
      <c r="D275" s="194" t="s">
        <v>515</v>
      </c>
      <c r="E275" s="195" t="s">
        <v>538</v>
      </c>
      <c r="F275" s="196" t="s">
        <v>539</v>
      </c>
      <c r="G275" s="197" t="s">
        <v>225</v>
      </c>
      <c r="H275" s="198" t="n">
        <v>57</v>
      </c>
      <c r="I275" s="199"/>
      <c r="J275" s="200" t="n">
        <f aca="false">ROUND(I275*H275,2)</f>
        <v>0</v>
      </c>
      <c r="K275" s="196" t="s">
        <v>146</v>
      </c>
      <c r="L275" s="201"/>
      <c r="M275" s="202"/>
      <c r="N275" s="203" t="s">
        <v>40</v>
      </c>
      <c r="O275" s="60"/>
      <c r="P275" s="170" t="n">
        <f aca="false">O275*H275</f>
        <v>0</v>
      </c>
      <c r="Q275" s="170" t="n">
        <v>4E-005</v>
      </c>
      <c r="R275" s="170" t="n">
        <f aca="false">Q275*H275</f>
        <v>0.00228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291</v>
      </c>
      <c r="AT275" s="172" t="s">
        <v>515</v>
      </c>
      <c r="AU275" s="172" t="s">
        <v>133</v>
      </c>
      <c r="AY275" s="3" t="s">
        <v>126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133</v>
      </c>
      <c r="BK275" s="173" t="n">
        <f aca="false">ROUND(I275*H275,2)</f>
        <v>0</v>
      </c>
      <c r="BL275" s="3" t="s">
        <v>147</v>
      </c>
      <c r="BM275" s="172" t="s">
        <v>540</v>
      </c>
    </row>
    <row r="276" s="27" customFormat="true" ht="24.15" hidden="false" customHeight="true" outlineLevel="0" collapsed="false">
      <c r="A276" s="22"/>
      <c r="B276" s="160"/>
      <c r="C276" s="194" t="s">
        <v>541</v>
      </c>
      <c r="D276" s="194" t="s">
        <v>515</v>
      </c>
      <c r="E276" s="195" t="s">
        <v>542</v>
      </c>
      <c r="F276" s="196" t="s">
        <v>543</v>
      </c>
      <c r="G276" s="197" t="s">
        <v>225</v>
      </c>
      <c r="H276" s="198" t="n">
        <v>10</v>
      </c>
      <c r="I276" s="199"/>
      <c r="J276" s="200" t="n">
        <f aca="false">ROUND(I276*H276,2)</f>
        <v>0</v>
      </c>
      <c r="K276" s="196" t="s">
        <v>146</v>
      </c>
      <c r="L276" s="201"/>
      <c r="M276" s="202"/>
      <c r="N276" s="203" t="s">
        <v>40</v>
      </c>
      <c r="O276" s="60"/>
      <c r="P276" s="170" t="n">
        <f aca="false">O276*H276</f>
        <v>0</v>
      </c>
      <c r="Q276" s="170" t="n">
        <v>0.00019</v>
      </c>
      <c r="R276" s="170" t="n">
        <f aca="false">Q276*H276</f>
        <v>0.0019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291</v>
      </c>
      <c r="AT276" s="172" t="s">
        <v>515</v>
      </c>
      <c r="AU276" s="172" t="s">
        <v>133</v>
      </c>
      <c r="AY276" s="3" t="s">
        <v>126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133</v>
      </c>
      <c r="BK276" s="173" t="n">
        <f aca="false">ROUND(I276*H276,2)</f>
        <v>0</v>
      </c>
      <c r="BL276" s="3" t="s">
        <v>147</v>
      </c>
      <c r="BM276" s="172" t="s">
        <v>544</v>
      </c>
    </row>
    <row r="277" s="27" customFormat="true" ht="33" hidden="false" customHeight="true" outlineLevel="0" collapsed="false">
      <c r="A277" s="22"/>
      <c r="B277" s="160"/>
      <c r="C277" s="161" t="s">
        <v>545</v>
      </c>
      <c r="D277" s="161" t="s">
        <v>128</v>
      </c>
      <c r="E277" s="162" t="s">
        <v>546</v>
      </c>
      <c r="F277" s="163" t="s">
        <v>547</v>
      </c>
      <c r="G277" s="164" t="s">
        <v>214</v>
      </c>
      <c r="H277" s="165" t="n">
        <v>30</v>
      </c>
      <c r="I277" s="166"/>
      <c r="J277" s="167" t="n">
        <f aca="false">ROUND(I277*H277,2)</f>
        <v>0</v>
      </c>
      <c r="K277" s="163" t="s">
        <v>146</v>
      </c>
      <c r="L277" s="23"/>
      <c r="M277" s="168"/>
      <c r="N277" s="169" t="s">
        <v>40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147</v>
      </c>
      <c r="AT277" s="172" t="s">
        <v>128</v>
      </c>
      <c r="AU277" s="172" t="s">
        <v>133</v>
      </c>
      <c r="AY277" s="3" t="s">
        <v>126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133</v>
      </c>
      <c r="BK277" s="173" t="n">
        <f aca="false">ROUND(I277*H277,2)</f>
        <v>0</v>
      </c>
      <c r="BL277" s="3" t="s">
        <v>147</v>
      </c>
      <c r="BM277" s="172" t="s">
        <v>548</v>
      </c>
    </row>
    <row r="278" s="27" customFormat="true" ht="24.15" hidden="false" customHeight="true" outlineLevel="0" collapsed="false">
      <c r="A278" s="22"/>
      <c r="B278" s="160"/>
      <c r="C278" s="194" t="s">
        <v>549</v>
      </c>
      <c r="D278" s="194" t="s">
        <v>515</v>
      </c>
      <c r="E278" s="195" t="s">
        <v>550</v>
      </c>
      <c r="F278" s="196" t="s">
        <v>551</v>
      </c>
      <c r="G278" s="197" t="s">
        <v>214</v>
      </c>
      <c r="H278" s="198" t="n">
        <v>34.5</v>
      </c>
      <c r="I278" s="199"/>
      <c r="J278" s="200" t="n">
        <f aca="false">ROUND(I278*H278,2)</f>
        <v>0</v>
      </c>
      <c r="K278" s="196" t="s">
        <v>146</v>
      </c>
      <c r="L278" s="201"/>
      <c r="M278" s="202"/>
      <c r="N278" s="203" t="s">
        <v>40</v>
      </c>
      <c r="O278" s="60"/>
      <c r="P278" s="170" t="n">
        <f aca="false">O278*H278</f>
        <v>0</v>
      </c>
      <c r="Q278" s="170" t="n">
        <v>4E-005</v>
      </c>
      <c r="R278" s="170" t="n">
        <f aca="false">Q278*H278</f>
        <v>0.00138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291</v>
      </c>
      <c r="AT278" s="172" t="s">
        <v>515</v>
      </c>
      <c r="AU278" s="172" t="s">
        <v>133</v>
      </c>
      <c r="AY278" s="3" t="s">
        <v>126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133</v>
      </c>
      <c r="BK278" s="173" t="n">
        <f aca="false">ROUND(I278*H278,2)</f>
        <v>0</v>
      </c>
      <c r="BL278" s="3" t="s">
        <v>147</v>
      </c>
      <c r="BM278" s="172" t="s">
        <v>552</v>
      </c>
    </row>
    <row r="279" s="174" customFormat="true" ht="12.8" hidden="false" customHeight="false" outlineLevel="0" collapsed="false">
      <c r="B279" s="175"/>
      <c r="D279" s="176" t="s">
        <v>135</v>
      </c>
      <c r="F279" s="178" t="s">
        <v>553</v>
      </c>
      <c r="H279" s="179" t="n">
        <v>34.5</v>
      </c>
      <c r="I279" s="180"/>
      <c r="L279" s="175"/>
      <c r="M279" s="181"/>
      <c r="N279" s="182"/>
      <c r="O279" s="182"/>
      <c r="P279" s="182"/>
      <c r="Q279" s="182"/>
      <c r="R279" s="182"/>
      <c r="S279" s="182"/>
      <c r="T279" s="183"/>
      <c r="AT279" s="177" t="s">
        <v>135</v>
      </c>
      <c r="AU279" s="177" t="s">
        <v>133</v>
      </c>
      <c r="AV279" s="174" t="s">
        <v>133</v>
      </c>
      <c r="AW279" s="174" t="s">
        <v>2</v>
      </c>
      <c r="AX279" s="174" t="s">
        <v>79</v>
      </c>
      <c r="AY279" s="177" t="s">
        <v>126</v>
      </c>
    </row>
    <row r="280" s="27" customFormat="true" ht="24.15" hidden="false" customHeight="true" outlineLevel="0" collapsed="false">
      <c r="A280" s="22"/>
      <c r="B280" s="160"/>
      <c r="C280" s="161" t="s">
        <v>554</v>
      </c>
      <c r="D280" s="161" t="s">
        <v>128</v>
      </c>
      <c r="E280" s="162" t="s">
        <v>555</v>
      </c>
      <c r="F280" s="163" t="s">
        <v>556</v>
      </c>
      <c r="G280" s="164" t="s">
        <v>214</v>
      </c>
      <c r="H280" s="165" t="n">
        <v>450</v>
      </c>
      <c r="I280" s="166"/>
      <c r="J280" s="167" t="n">
        <f aca="false">ROUND(I280*H280,2)</f>
        <v>0</v>
      </c>
      <c r="K280" s="163" t="s">
        <v>146</v>
      </c>
      <c r="L280" s="23"/>
      <c r="M280" s="168"/>
      <c r="N280" s="169" t="s">
        <v>40</v>
      </c>
      <c r="O280" s="60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147</v>
      </c>
      <c r="AT280" s="172" t="s">
        <v>128</v>
      </c>
      <c r="AU280" s="172" t="s">
        <v>133</v>
      </c>
      <c r="AY280" s="3" t="s">
        <v>126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133</v>
      </c>
      <c r="BK280" s="173" t="n">
        <f aca="false">ROUND(I280*H280,2)</f>
        <v>0</v>
      </c>
      <c r="BL280" s="3" t="s">
        <v>147</v>
      </c>
      <c r="BM280" s="172" t="s">
        <v>557</v>
      </c>
    </row>
    <row r="281" s="27" customFormat="true" ht="24.15" hidden="false" customHeight="true" outlineLevel="0" collapsed="false">
      <c r="A281" s="22"/>
      <c r="B281" s="160"/>
      <c r="C281" s="194" t="s">
        <v>558</v>
      </c>
      <c r="D281" s="194" t="s">
        <v>515</v>
      </c>
      <c r="E281" s="195" t="s">
        <v>559</v>
      </c>
      <c r="F281" s="196" t="s">
        <v>560</v>
      </c>
      <c r="G281" s="197" t="s">
        <v>214</v>
      </c>
      <c r="H281" s="198" t="n">
        <v>253</v>
      </c>
      <c r="I281" s="199"/>
      <c r="J281" s="200" t="n">
        <f aca="false">ROUND(I281*H281,2)</f>
        <v>0</v>
      </c>
      <c r="K281" s="196" t="s">
        <v>146</v>
      </c>
      <c r="L281" s="201"/>
      <c r="M281" s="202"/>
      <c r="N281" s="203" t="s">
        <v>40</v>
      </c>
      <c r="O281" s="60"/>
      <c r="P281" s="170" t="n">
        <f aca="false">O281*H281</f>
        <v>0</v>
      </c>
      <c r="Q281" s="170" t="n">
        <v>0.00012</v>
      </c>
      <c r="R281" s="170" t="n">
        <f aca="false">Q281*H281</f>
        <v>0.03036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291</v>
      </c>
      <c r="AT281" s="172" t="s">
        <v>515</v>
      </c>
      <c r="AU281" s="172" t="s">
        <v>133</v>
      </c>
      <c r="AY281" s="3" t="s">
        <v>126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133</v>
      </c>
      <c r="BK281" s="173" t="n">
        <f aca="false">ROUND(I281*H281,2)</f>
        <v>0</v>
      </c>
      <c r="BL281" s="3" t="s">
        <v>147</v>
      </c>
      <c r="BM281" s="172" t="s">
        <v>561</v>
      </c>
    </row>
    <row r="282" s="174" customFormat="true" ht="12.8" hidden="false" customHeight="false" outlineLevel="0" collapsed="false">
      <c r="B282" s="175"/>
      <c r="D282" s="176" t="s">
        <v>135</v>
      </c>
      <c r="F282" s="178" t="s">
        <v>562</v>
      </c>
      <c r="H282" s="179" t="n">
        <v>253</v>
      </c>
      <c r="I282" s="180"/>
      <c r="L282" s="175"/>
      <c r="M282" s="181"/>
      <c r="N282" s="182"/>
      <c r="O282" s="182"/>
      <c r="P282" s="182"/>
      <c r="Q282" s="182"/>
      <c r="R282" s="182"/>
      <c r="S282" s="182"/>
      <c r="T282" s="183"/>
      <c r="AT282" s="177" t="s">
        <v>135</v>
      </c>
      <c r="AU282" s="177" t="s">
        <v>133</v>
      </c>
      <c r="AV282" s="174" t="s">
        <v>133</v>
      </c>
      <c r="AW282" s="174" t="s">
        <v>2</v>
      </c>
      <c r="AX282" s="174" t="s">
        <v>79</v>
      </c>
      <c r="AY282" s="177" t="s">
        <v>126</v>
      </c>
    </row>
    <row r="283" s="27" customFormat="true" ht="24.15" hidden="false" customHeight="true" outlineLevel="0" collapsed="false">
      <c r="A283" s="22"/>
      <c r="B283" s="160"/>
      <c r="C283" s="194" t="s">
        <v>563</v>
      </c>
      <c r="D283" s="194" t="s">
        <v>515</v>
      </c>
      <c r="E283" s="195" t="s">
        <v>564</v>
      </c>
      <c r="F283" s="196" t="s">
        <v>565</v>
      </c>
      <c r="G283" s="197" t="s">
        <v>214</v>
      </c>
      <c r="H283" s="198" t="n">
        <v>264.5</v>
      </c>
      <c r="I283" s="199"/>
      <c r="J283" s="200" t="n">
        <f aca="false">ROUND(I283*H283,2)</f>
        <v>0</v>
      </c>
      <c r="K283" s="196" t="s">
        <v>146</v>
      </c>
      <c r="L283" s="201"/>
      <c r="M283" s="202"/>
      <c r="N283" s="203" t="s">
        <v>40</v>
      </c>
      <c r="O283" s="60"/>
      <c r="P283" s="170" t="n">
        <f aca="false">O283*H283</f>
        <v>0</v>
      </c>
      <c r="Q283" s="170" t="n">
        <v>0.00017</v>
      </c>
      <c r="R283" s="170" t="n">
        <f aca="false">Q283*H283</f>
        <v>0.044965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291</v>
      </c>
      <c r="AT283" s="172" t="s">
        <v>515</v>
      </c>
      <c r="AU283" s="172" t="s">
        <v>133</v>
      </c>
      <c r="AY283" s="3" t="s">
        <v>126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133</v>
      </c>
      <c r="BK283" s="173" t="n">
        <f aca="false">ROUND(I283*H283,2)</f>
        <v>0</v>
      </c>
      <c r="BL283" s="3" t="s">
        <v>147</v>
      </c>
      <c r="BM283" s="172" t="s">
        <v>566</v>
      </c>
    </row>
    <row r="284" s="174" customFormat="true" ht="12.8" hidden="false" customHeight="false" outlineLevel="0" collapsed="false">
      <c r="B284" s="175"/>
      <c r="D284" s="176" t="s">
        <v>135</v>
      </c>
      <c r="F284" s="178" t="s">
        <v>567</v>
      </c>
      <c r="H284" s="179" t="n">
        <v>264.5</v>
      </c>
      <c r="I284" s="180"/>
      <c r="L284" s="175"/>
      <c r="M284" s="181"/>
      <c r="N284" s="182"/>
      <c r="O284" s="182"/>
      <c r="P284" s="182"/>
      <c r="Q284" s="182"/>
      <c r="R284" s="182"/>
      <c r="S284" s="182"/>
      <c r="T284" s="183"/>
      <c r="AT284" s="177" t="s">
        <v>135</v>
      </c>
      <c r="AU284" s="177" t="s">
        <v>133</v>
      </c>
      <c r="AV284" s="174" t="s">
        <v>133</v>
      </c>
      <c r="AW284" s="174" t="s">
        <v>2</v>
      </c>
      <c r="AX284" s="174" t="s">
        <v>79</v>
      </c>
      <c r="AY284" s="177" t="s">
        <v>126</v>
      </c>
    </row>
    <row r="285" s="27" customFormat="true" ht="24.15" hidden="false" customHeight="true" outlineLevel="0" collapsed="false">
      <c r="A285" s="22"/>
      <c r="B285" s="160"/>
      <c r="C285" s="161" t="s">
        <v>568</v>
      </c>
      <c r="D285" s="161" t="s">
        <v>128</v>
      </c>
      <c r="E285" s="162" t="s">
        <v>569</v>
      </c>
      <c r="F285" s="163" t="s">
        <v>570</v>
      </c>
      <c r="G285" s="164" t="s">
        <v>214</v>
      </c>
      <c r="H285" s="165" t="n">
        <v>25</v>
      </c>
      <c r="I285" s="166"/>
      <c r="J285" s="167" t="n">
        <f aca="false">ROUND(I285*H285,2)</f>
        <v>0</v>
      </c>
      <c r="K285" s="163" t="s">
        <v>146</v>
      </c>
      <c r="L285" s="23"/>
      <c r="M285" s="168"/>
      <c r="N285" s="169" t="s">
        <v>40</v>
      </c>
      <c r="O285" s="60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147</v>
      </c>
      <c r="AT285" s="172" t="s">
        <v>128</v>
      </c>
      <c r="AU285" s="172" t="s">
        <v>133</v>
      </c>
      <c r="AY285" s="3" t="s">
        <v>126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133</v>
      </c>
      <c r="BK285" s="173" t="n">
        <f aca="false">ROUND(I285*H285,2)</f>
        <v>0</v>
      </c>
      <c r="BL285" s="3" t="s">
        <v>147</v>
      </c>
      <c r="BM285" s="172" t="s">
        <v>571</v>
      </c>
    </row>
    <row r="286" s="27" customFormat="true" ht="24.15" hidden="false" customHeight="true" outlineLevel="0" collapsed="false">
      <c r="A286" s="22"/>
      <c r="B286" s="160"/>
      <c r="C286" s="194" t="s">
        <v>572</v>
      </c>
      <c r="D286" s="194" t="s">
        <v>515</v>
      </c>
      <c r="E286" s="195" t="s">
        <v>573</v>
      </c>
      <c r="F286" s="196" t="s">
        <v>574</v>
      </c>
      <c r="G286" s="197" t="s">
        <v>214</v>
      </c>
      <c r="H286" s="198" t="n">
        <v>28.75</v>
      </c>
      <c r="I286" s="199"/>
      <c r="J286" s="200" t="n">
        <f aca="false">ROUND(I286*H286,2)</f>
        <v>0</v>
      </c>
      <c r="K286" s="196" t="s">
        <v>146</v>
      </c>
      <c r="L286" s="201"/>
      <c r="M286" s="202"/>
      <c r="N286" s="203" t="s">
        <v>40</v>
      </c>
      <c r="O286" s="60"/>
      <c r="P286" s="170" t="n">
        <f aca="false">O286*H286</f>
        <v>0</v>
      </c>
      <c r="Q286" s="170" t="n">
        <v>0.00034</v>
      </c>
      <c r="R286" s="170" t="n">
        <f aca="false">Q286*H286</f>
        <v>0.009775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291</v>
      </c>
      <c r="AT286" s="172" t="s">
        <v>515</v>
      </c>
      <c r="AU286" s="172" t="s">
        <v>133</v>
      </c>
      <c r="AY286" s="3" t="s">
        <v>126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133</v>
      </c>
      <c r="BK286" s="173" t="n">
        <f aca="false">ROUND(I286*H286,2)</f>
        <v>0</v>
      </c>
      <c r="BL286" s="3" t="s">
        <v>147</v>
      </c>
      <c r="BM286" s="172" t="s">
        <v>575</v>
      </c>
    </row>
    <row r="287" s="174" customFormat="true" ht="12.8" hidden="false" customHeight="false" outlineLevel="0" collapsed="false">
      <c r="B287" s="175"/>
      <c r="D287" s="176" t="s">
        <v>135</v>
      </c>
      <c r="F287" s="178" t="s">
        <v>576</v>
      </c>
      <c r="H287" s="179" t="n">
        <v>28.75</v>
      </c>
      <c r="I287" s="180"/>
      <c r="L287" s="175"/>
      <c r="M287" s="181"/>
      <c r="N287" s="182"/>
      <c r="O287" s="182"/>
      <c r="P287" s="182"/>
      <c r="Q287" s="182"/>
      <c r="R287" s="182"/>
      <c r="S287" s="182"/>
      <c r="T287" s="183"/>
      <c r="AT287" s="177" t="s">
        <v>135</v>
      </c>
      <c r="AU287" s="177" t="s">
        <v>133</v>
      </c>
      <c r="AV287" s="174" t="s">
        <v>133</v>
      </c>
      <c r="AW287" s="174" t="s">
        <v>2</v>
      </c>
      <c r="AX287" s="174" t="s">
        <v>79</v>
      </c>
      <c r="AY287" s="177" t="s">
        <v>126</v>
      </c>
    </row>
    <row r="288" s="27" customFormat="true" ht="44.25" hidden="false" customHeight="true" outlineLevel="0" collapsed="false">
      <c r="A288" s="22"/>
      <c r="B288" s="160"/>
      <c r="C288" s="161" t="s">
        <v>577</v>
      </c>
      <c r="D288" s="161" t="s">
        <v>128</v>
      </c>
      <c r="E288" s="162" t="s">
        <v>578</v>
      </c>
      <c r="F288" s="163" t="s">
        <v>579</v>
      </c>
      <c r="G288" s="164" t="s">
        <v>214</v>
      </c>
      <c r="H288" s="165" t="n">
        <v>200</v>
      </c>
      <c r="I288" s="166"/>
      <c r="J288" s="167" t="n">
        <f aca="false">ROUND(I288*H288,2)</f>
        <v>0</v>
      </c>
      <c r="K288" s="163" t="s">
        <v>146</v>
      </c>
      <c r="L288" s="23"/>
      <c r="M288" s="168"/>
      <c r="N288" s="169" t="s">
        <v>40</v>
      </c>
      <c r="O288" s="60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0.00048</v>
      </c>
      <c r="T288" s="171" t="n">
        <f aca="false">S288*H288</f>
        <v>0.096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147</v>
      </c>
      <c r="AT288" s="172" t="s">
        <v>128</v>
      </c>
      <c r="AU288" s="172" t="s">
        <v>133</v>
      </c>
      <c r="AY288" s="3" t="s">
        <v>126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133</v>
      </c>
      <c r="BK288" s="173" t="n">
        <f aca="false">ROUND(I288*H288,2)</f>
        <v>0</v>
      </c>
      <c r="BL288" s="3" t="s">
        <v>147</v>
      </c>
      <c r="BM288" s="172" t="s">
        <v>580</v>
      </c>
    </row>
    <row r="289" s="27" customFormat="true" ht="24.15" hidden="false" customHeight="true" outlineLevel="0" collapsed="false">
      <c r="A289" s="22"/>
      <c r="B289" s="160"/>
      <c r="C289" s="161" t="s">
        <v>581</v>
      </c>
      <c r="D289" s="161" t="s">
        <v>128</v>
      </c>
      <c r="E289" s="162" t="s">
        <v>582</v>
      </c>
      <c r="F289" s="163" t="s">
        <v>583</v>
      </c>
      <c r="G289" s="164" t="s">
        <v>225</v>
      </c>
      <c r="H289" s="165" t="n">
        <v>120</v>
      </c>
      <c r="I289" s="166"/>
      <c r="J289" s="167" t="n">
        <f aca="false">ROUND(I289*H289,2)</f>
        <v>0</v>
      </c>
      <c r="K289" s="163" t="s">
        <v>146</v>
      </c>
      <c r="L289" s="23"/>
      <c r="M289" s="168"/>
      <c r="N289" s="169" t="s">
        <v>40</v>
      </c>
      <c r="O289" s="60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147</v>
      </c>
      <c r="AT289" s="172" t="s">
        <v>128</v>
      </c>
      <c r="AU289" s="172" t="s">
        <v>133</v>
      </c>
      <c r="AY289" s="3" t="s">
        <v>126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133</v>
      </c>
      <c r="BK289" s="173" t="n">
        <f aca="false">ROUND(I289*H289,2)</f>
        <v>0</v>
      </c>
      <c r="BL289" s="3" t="s">
        <v>147</v>
      </c>
      <c r="BM289" s="172" t="s">
        <v>584</v>
      </c>
    </row>
    <row r="290" s="27" customFormat="true" ht="24.15" hidden="false" customHeight="true" outlineLevel="0" collapsed="false">
      <c r="A290" s="22"/>
      <c r="B290" s="160"/>
      <c r="C290" s="161" t="s">
        <v>585</v>
      </c>
      <c r="D290" s="161" t="s">
        <v>128</v>
      </c>
      <c r="E290" s="162" t="s">
        <v>586</v>
      </c>
      <c r="F290" s="163" t="s">
        <v>587</v>
      </c>
      <c r="G290" s="164" t="s">
        <v>225</v>
      </c>
      <c r="H290" s="165" t="n">
        <v>10</v>
      </c>
      <c r="I290" s="166"/>
      <c r="J290" s="167" t="n">
        <f aca="false">ROUND(I290*H290,2)</f>
        <v>0</v>
      </c>
      <c r="K290" s="163" t="s">
        <v>146</v>
      </c>
      <c r="L290" s="23"/>
      <c r="M290" s="168"/>
      <c r="N290" s="169" t="s">
        <v>40</v>
      </c>
      <c r="O290" s="60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147</v>
      </c>
      <c r="AT290" s="172" t="s">
        <v>128</v>
      </c>
      <c r="AU290" s="172" t="s">
        <v>133</v>
      </c>
      <c r="AY290" s="3" t="s">
        <v>126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133</v>
      </c>
      <c r="BK290" s="173" t="n">
        <f aca="false">ROUND(I290*H290,2)</f>
        <v>0</v>
      </c>
      <c r="BL290" s="3" t="s">
        <v>147</v>
      </c>
      <c r="BM290" s="172" t="s">
        <v>588</v>
      </c>
    </row>
    <row r="291" s="27" customFormat="true" ht="37.8" hidden="false" customHeight="true" outlineLevel="0" collapsed="false">
      <c r="A291" s="22"/>
      <c r="B291" s="160"/>
      <c r="C291" s="204" t="s">
        <v>589</v>
      </c>
      <c r="D291" s="161" t="s">
        <v>128</v>
      </c>
      <c r="E291" s="162" t="s">
        <v>590</v>
      </c>
      <c r="F291" s="163" t="s">
        <v>591</v>
      </c>
      <c r="G291" s="164" t="s">
        <v>131</v>
      </c>
      <c r="H291" s="165" t="n">
        <v>1</v>
      </c>
      <c r="I291" s="166"/>
      <c r="J291" s="167" t="n">
        <f aca="false">ROUND(I291*H291,2)</f>
        <v>0</v>
      </c>
      <c r="K291" s="163"/>
      <c r="L291" s="23"/>
      <c r="M291" s="168"/>
      <c r="N291" s="169" t="s">
        <v>40</v>
      </c>
      <c r="O291" s="60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147</v>
      </c>
      <c r="AT291" s="172" t="s">
        <v>128</v>
      </c>
      <c r="AU291" s="172" t="s">
        <v>133</v>
      </c>
      <c r="AY291" s="3" t="s">
        <v>126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133</v>
      </c>
      <c r="BK291" s="173" t="n">
        <f aca="false">ROUND(I291*H291,2)</f>
        <v>0</v>
      </c>
      <c r="BL291" s="3" t="s">
        <v>147</v>
      </c>
      <c r="BM291" s="172" t="s">
        <v>592</v>
      </c>
    </row>
    <row r="292" s="27" customFormat="true" ht="16.5" hidden="false" customHeight="true" outlineLevel="0" collapsed="false">
      <c r="A292" s="22"/>
      <c r="B292" s="160"/>
      <c r="C292" s="204" t="s">
        <v>593</v>
      </c>
      <c r="D292" s="161" t="s">
        <v>128</v>
      </c>
      <c r="E292" s="162" t="s">
        <v>594</v>
      </c>
      <c r="F292" s="163" t="s">
        <v>595</v>
      </c>
      <c r="G292" s="164" t="s">
        <v>225</v>
      </c>
      <c r="H292" s="165" t="n">
        <v>1</v>
      </c>
      <c r="I292" s="166"/>
      <c r="J292" s="167" t="n">
        <f aca="false">ROUND(I292*H292,2)</f>
        <v>0</v>
      </c>
      <c r="K292" s="163"/>
      <c r="L292" s="23"/>
      <c r="M292" s="168"/>
      <c r="N292" s="169" t="s">
        <v>40</v>
      </c>
      <c r="O292" s="60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0.012</v>
      </c>
      <c r="T292" s="171" t="n">
        <f aca="false">S292*H292</f>
        <v>0.012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147</v>
      </c>
      <c r="AT292" s="172" t="s">
        <v>128</v>
      </c>
      <c r="AU292" s="172" t="s">
        <v>133</v>
      </c>
      <c r="AY292" s="3" t="s">
        <v>126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133</v>
      </c>
      <c r="BK292" s="173" t="n">
        <f aca="false">ROUND(I292*H292,2)</f>
        <v>0</v>
      </c>
      <c r="BL292" s="3" t="s">
        <v>147</v>
      </c>
      <c r="BM292" s="172" t="s">
        <v>596</v>
      </c>
    </row>
    <row r="293" s="27" customFormat="true" ht="24.15" hidden="false" customHeight="true" outlineLevel="0" collapsed="false">
      <c r="A293" s="22"/>
      <c r="B293" s="160"/>
      <c r="C293" s="204" t="s">
        <v>597</v>
      </c>
      <c r="D293" s="161" t="s">
        <v>128</v>
      </c>
      <c r="E293" s="162" t="s">
        <v>598</v>
      </c>
      <c r="F293" s="163" t="s">
        <v>599</v>
      </c>
      <c r="G293" s="164" t="s">
        <v>225</v>
      </c>
      <c r="H293" s="165" t="n">
        <v>5</v>
      </c>
      <c r="I293" s="166"/>
      <c r="J293" s="167" t="n">
        <f aca="false">ROUND(I293*H293,2)</f>
        <v>0</v>
      </c>
      <c r="K293" s="163" t="s">
        <v>146</v>
      </c>
      <c r="L293" s="23"/>
      <c r="M293" s="168"/>
      <c r="N293" s="169" t="s">
        <v>40</v>
      </c>
      <c r="O293" s="60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147</v>
      </c>
      <c r="AT293" s="172" t="s">
        <v>128</v>
      </c>
      <c r="AU293" s="172" t="s">
        <v>133</v>
      </c>
      <c r="AY293" s="3" t="s">
        <v>126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133</v>
      </c>
      <c r="BK293" s="173" t="n">
        <f aca="false">ROUND(I293*H293,2)</f>
        <v>0</v>
      </c>
      <c r="BL293" s="3" t="s">
        <v>147</v>
      </c>
      <c r="BM293" s="172" t="s">
        <v>600</v>
      </c>
    </row>
    <row r="294" s="27" customFormat="true" ht="24.15" hidden="false" customHeight="true" outlineLevel="0" collapsed="false">
      <c r="A294" s="22"/>
      <c r="B294" s="160"/>
      <c r="C294" s="205" t="s">
        <v>601</v>
      </c>
      <c r="D294" s="194" t="s">
        <v>515</v>
      </c>
      <c r="E294" s="195" t="s">
        <v>602</v>
      </c>
      <c r="F294" s="196" t="s">
        <v>603</v>
      </c>
      <c r="G294" s="197" t="s">
        <v>225</v>
      </c>
      <c r="H294" s="198" t="n">
        <v>5</v>
      </c>
      <c r="I294" s="199"/>
      <c r="J294" s="200" t="n">
        <f aca="false">ROUND(I294*H294,2)</f>
        <v>0</v>
      </c>
      <c r="K294" s="196" t="s">
        <v>146</v>
      </c>
      <c r="L294" s="201"/>
      <c r="M294" s="202"/>
      <c r="N294" s="203" t="s">
        <v>40</v>
      </c>
      <c r="O294" s="60"/>
      <c r="P294" s="170" t="n">
        <f aca="false">O294*H294</f>
        <v>0</v>
      </c>
      <c r="Q294" s="170" t="n">
        <v>8E-005</v>
      </c>
      <c r="R294" s="170" t="n">
        <f aca="false">Q294*H294</f>
        <v>0.0004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291</v>
      </c>
      <c r="AT294" s="172" t="s">
        <v>515</v>
      </c>
      <c r="AU294" s="172" t="s">
        <v>133</v>
      </c>
      <c r="AY294" s="3" t="s">
        <v>126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133</v>
      </c>
      <c r="BK294" s="173" t="n">
        <f aca="false">ROUND(I294*H294,2)</f>
        <v>0</v>
      </c>
      <c r="BL294" s="3" t="s">
        <v>147</v>
      </c>
      <c r="BM294" s="172" t="s">
        <v>604</v>
      </c>
    </row>
    <row r="295" s="27" customFormat="true" ht="24.15" hidden="false" customHeight="true" outlineLevel="0" collapsed="false">
      <c r="A295" s="22"/>
      <c r="B295" s="160"/>
      <c r="C295" s="204" t="s">
        <v>605</v>
      </c>
      <c r="D295" s="161" t="s">
        <v>128</v>
      </c>
      <c r="E295" s="162" t="s">
        <v>606</v>
      </c>
      <c r="F295" s="163" t="s">
        <v>607</v>
      </c>
      <c r="G295" s="164" t="s">
        <v>225</v>
      </c>
      <c r="H295" s="165" t="n">
        <v>3</v>
      </c>
      <c r="I295" s="166"/>
      <c r="J295" s="167" t="n">
        <f aca="false">ROUND(I295*H295,2)</f>
        <v>0</v>
      </c>
      <c r="K295" s="163" t="s">
        <v>146</v>
      </c>
      <c r="L295" s="23"/>
      <c r="M295" s="168"/>
      <c r="N295" s="169" t="s">
        <v>40</v>
      </c>
      <c r="O295" s="60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147</v>
      </c>
      <c r="AT295" s="172" t="s">
        <v>128</v>
      </c>
      <c r="AU295" s="172" t="s">
        <v>133</v>
      </c>
      <c r="AY295" s="3" t="s">
        <v>126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133</v>
      </c>
      <c r="BK295" s="173" t="n">
        <f aca="false">ROUND(I295*H295,2)</f>
        <v>0</v>
      </c>
      <c r="BL295" s="3" t="s">
        <v>147</v>
      </c>
      <c r="BM295" s="172" t="s">
        <v>608</v>
      </c>
    </row>
    <row r="296" s="27" customFormat="true" ht="24.15" hidden="false" customHeight="true" outlineLevel="0" collapsed="false">
      <c r="A296" s="22"/>
      <c r="B296" s="160"/>
      <c r="C296" s="205" t="s">
        <v>609</v>
      </c>
      <c r="D296" s="194" t="s">
        <v>515</v>
      </c>
      <c r="E296" s="195" t="s">
        <v>610</v>
      </c>
      <c r="F296" s="196" t="s">
        <v>611</v>
      </c>
      <c r="G296" s="197" t="s">
        <v>225</v>
      </c>
      <c r="H296" s="198" t="n">
        <v>3</v>
      </c>
      <c r="I296" s="199"/>
      <c r="J296" s="200" t="n">
        <f aca="false">ROUND(I296*H296,2)</f>
        <v>0</v>
      </c>
      <c r="K296" s="196" t="s">
        <v>146</v>
      </c>
      <c r="L296" s="201"/>
      <c r="M296" s="202"/>
      <c r="N296" s="203" t="s">
        <v>40</v>
      </c>
      <c r="O296" s="60"/>
      <c r="P296" s="170" t="n">
        <f aca="false">O296*H296</f>
        <v>0</v>
      </c>
      <c r="Q296" s="170" t="n">
        <v>0.00012</v>
      </c>
      <c r="R296" s="170" t="n">
        <f aca="false">Q296*H296</f>
        <v>0.00036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291</v>
      </c>
      <c r="AT296" s="172" t="s">
        <v>515</v>
      </c>
      <c r="AU296" s="172" t="s">
        <v>133</v>
      </c>
      <c r="AY296" s="3" t="s">
        <v>126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133</v>
      </c>
      <c r="BK296" s="173" t="n">
        <f aca="false">ROUND(I296*H296,2)</f>
        <v>0</v>
      </c>
      <c r="BL296" s="3" t="s">
        <v>147</v>
      </c>
      <c r="BM296" s="172" t="s">
        <v>612</v>
      </c>
    </row>
    <row r="297" s="27" customFormat="true" ht="24.15" hidden="false" customHeight="true" outlineLevel="0" collapsed="false">
      <c r="A297" s="22"/>
      <c r="B297" s="160"/>
      <c r="C297" s="204" t="s">
        <v>613</v>
      </c>
      <c r="D297" s="161" t="s">
        <v>128</v>
      </c>
      <c r="E297" s="162" t="s">
        <v>614</v>
      </c>
      <c r="F297" s="163" t="s">
        <v>615</v>
      </c>
      <c r="G297" s="164" t="s">
        <v>225</v>
      </c>
      <c r="H297" s="165" t="n">
        <v>8</v>
      </c>
      <c r="I297" s="166"/>
      <c r="J297" s="167" t="n">
        <f aca="false">ROUND(I297*H297,2)</f>
        <v>0</v>
      </c>
      <c r="K297" s="163" t="s">
        <v>146</v>
      </c>
      <c r="L297" s="23"/>
      <c r="M297" s="168"/>
      <c r="N297" s="169" t="s">
        <v>40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147</v>
      </c>
      <c r="AT297" s="172" t="s">
        <v>128</v>
      </c>
      <c r="AU297" s="172" t="s">
        <v>133</v>
      </c>
      <c r="AY297" s="3" t="s">
        <v>126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133</v>
      </c>
      <c r="BK297" s="173" t="n">
        <f aca="false">ROUND(I297*H297,2)</f>
        <v>0</v>
      </c>
      <c r="BL297" s="3" t="s">
        <v>147</v>
      </c>
      <c r="BM297" s="172" t="s">
        <v>616</v>
      </c>
    </row>
    <row r="298" s="27" customFormat="true" ht="24.15" hidden="false" customHeight="true" outlineLevel="0" collapsed="false">
      <c r="A298" s="22"/>
      <c r="B298" s="160"/>
      <c r="C298" s="205" t="s">
        <v>617</v>
      </c>
      <c r="D298" s="194" t="s">
        <v>515</v>
      </c>
      <c r="E298" s="195" t="s">
        <v>618</v>
      </c>
      <c r="F298" s="196" t="s">
        <v>619</v>
      </c>
      <c r="G298" s="197" t="s">
        <v>225</v>
      </c>
      <c r="H298" s="198" t="n">
        <v>8</v>
      </c>
      <c r="I298" s="199"/>
      <c r="J298" s="200" t="n">
        <f aca="false">ROUND(I298*H298,2)</f>
        <v>0</v>
      </c>
      <c r="K298" s="196" t="s">
        <v>146</v>
      </c>
      <c r="L298" s="201"/>
      <c r="M298" s="202"/>
      <c r="N298" s="203" t="s">
        <v>40</v>
      </c>
      <c r="O298" s="60"/>
      <c r="P298" s="170" t="n">
        <f aca="false">O298*H298</f>
        <v>0</v>
      </c>
      <c r="Q298" s="170" t="n">
        <v>8E-005</v>
      </c>
      <c r="R298" s="170" t="n">
        <f aca="false">Q298*H298</f>
        <v>0.00064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291</v>
      </c>
      <c r="AT298" s="172" t="s">
        <v>515</v>
      </c>
      <c r="AU298" s="172" t="s">
        <v>133</v>
      </c>
      <c r="AY298" s="3" t="s">
        <v>126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133</v>
      </c>
      <c r="BK298" s="173" t="n">
        <f aca="false">ROUND(I298*H298,2)</f>
        <v>0</v>
      </c>
      <c r="BL298" s="3" t="s">
        <v>147</v>
      </c>
      <c r="BM298" s="172" t="s">
        <v>620</v>
      </c>
    </row>
    <row r="299" s="27" customFormat="true" ht="24.15" hidden="false" customHeight="true" outlineLevel="0" collapsed="false">
      <c r="A299" s="22"/>
      <c r="B299" s="160"/>
      <c r="C299" s="204" t="s">
        <v>621</v>
      </c>
      <c r="D299" s="161" t="s">
        <v>128</v>
      </c>
      <c r="E299" s="162" t="s">
        <v>622</v>
      </c>
      <c r="F299" s="163" t="s">
        <v>623</v>
      </c>
      <c r="G299" s="164" t="s">
        <v>225</v>
      </c>
      <c r="H299" s="165" t="n">
        <v>3</v>
      </c>
      <c r="I299" s="166"/>
      <c r="J299" s="167" t="n">
        <f aca="false">ROUND(I299*H299,2)</f>
        <v>0</v>
      </c>
      <c r="K299" s="163" t="s">
        <v>146</v>
      </c>
      <c r="L299" s="23"/>
      <c r="M299" s="168"/>
      <c r="N299" s="169" t="s">
        <v>40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147</v>
      </c>
      <c r="AT299" s="172" t="s">
        <v>128</v>
      </c>
      <c r="AU299" s="172" t="s">
        <v>133</v>
      </c>
      <c r="AY299" s="3" t="s">
        <v>126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133</v>
      </c>
      <c r="BK299" s="173" t="n">
        <f aca="false">ROUND(I299*H299,2)</f>
        <v>0</v>
      </c>
      <c r="BL299" s="3" t="s">
        <v>147</v>
      </c>
      <c r="BM299" s="172" t="s">
        <v>624</v>
      </c>
    </row>
    <row r="300" s="27" customFormat="true" ht="24.15" hidden="false" customHeight="true" outlineLevel="0" collapsed="false">
      <c r="A300" s="22"/>
      <c r="B300" s="160"/>
      <c r="C300" s="205" t="s">
        <v>625</v>
      </c>
      <c r="D300" s="194" t="s">
        <v>515</v>
      </c>
      <c r="E300" s="195" t="s">
        <v>626</v>
      </c>
      <c r="F300" s="196" t="s">
        <v>627</v>
      </c>
      <c r="G300" s="197" t="s">
        <v>225</v>
      </c>
      <c r="H300" s="198" t="n">
        <v>3</v>
      </c>
      <c r="I300" s="199"/>
      <c r="J300" s="200" t="n">
        <f aca="false">ROUND(I300*H300,2)</f>
        <v>0</v>
      </c>
      <c r="K300" s="196" t="s">
        <v>146</v>
      </c>
      <c r="L300" s="201"/>
      <c r="M300" s="202"/>
      <c r="N300" s="203" t="s">
        <v>40</v>
      </c>
      <c r="O300" s="60"/>
      <c r="P300" s="170" t="n">
        <f aca="false">O300*H300</f>
        <v>0</v>
      </c>
      <c r="Q300" s="170" t="n">
        <v>9E-005</v>
      </c>
      <c r="R300" s="170" t="n">
        <f aca="false">Q300*H300</f>
        <v>0.00027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291</v>
      </c>
      <c r="AT300" s="172" t="s">
        <v>515</v>
      </c>
      <c r="AU300" s="172" t="s">
        <v>133</v>
      </c>
      <c r="AY300" s="3" t="s">
        <v>126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133</v>
      </c>
      <c r="BK300" s="173" t="n">
        <f aca="false">ROUND(I300*H300,2)</f>
        <v>0</v>
      </c>
      <c r="BL300" s="3" t="s">
        <v>147</v>
      </c>
      <c r="BM300" s="172" t="s">
        <v>628</v>
      </c>
    </row>
    <row r="301" s="27" customFormat="true" ht="24.15" hidden="false" customHeight="true" outlineLevel="0" collapsed="false">
      <c r="A301" s="22"/>
      <c r="B301" s="160"/>
      <c r="C301" s="204" t="s">
        <v>629</v>
      </c>
      <c r="D301" s="161" t="s">
        <v>128</v>
      </c>
      <c r="E301" s="162" t="s">
        <v>630</v>
      </c>
      <c r="F301" s="163" t="s">
        <v>631</v>
      </c>
      <c r="G301" s="164" t="s">
        <v>225</v>
      </c>
      <c r="H301" s="165" t="n">
        <v>1</v>
      </c>
      <c r="I301" s="166"/>
      <c r="J301" s="167" t="n">
        <f aca="false">ROUND(I301*H301,2)</f>
        <v>0</v>
      </c>
      <c r="K301" s="163" t="s">
        <v>146</v>
      </c>
      <c r="L301" s="23"/>
      <c r="M301" s="168"/>
      <c r="N301" s="169" t="s">
        <v>40</v>
      </c>
      <c r="O301" s="60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147</v>
      </c>
      <c r="AT301" s="172" t="s">
        <v>128</v>
      </c>
      <c r="AU301" s="172" t="s">
        <v>133</v>
      </c>
      <c r="AY301" s="3" t="s">
        <v>126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133</v>
      </c>
      <c r="BK301" s="173" t="n">
        <f aca="false">ROUND(I301*H301,2)</f>
        <v>0</v>
      </c>
      <c r="BL301" s="3" t="s">
        <v>147</v>
      </c>
      <c r="BM301" s="172" t="s">
        <v>632</v>
      </c>
    </row>
    <row r="302" s="27" customFormat="true" ht="37.8" hidden="false" customHeight="true" outlineLevel="0" collapsed="false">
      <c r="A302" s="22"/>
      <c r="B302" s="160"/>
      <c r="C302" s="205" t="s">
        <v>633</v>
      </c>
      <c r="D302" s="194" t="s">
        <v>515</v>
      </c>
      <c r="E302" s="195" t="s">
        <v>634</v>
      </c>
      <c r="F302" s="196" t="s">
        <v>635</v>
      </c>
      <c r="G302" s="197" t="s">
        <v>225</v>
      </c>
      <c r="H302" s="198" t="n">
        <v>1</v>
      </c>
      <c r="I302" s="199"/>
      <c r="J302" s="200" t="n">
        <f aca="false">ROUND(I302*H302,2)</f>
        <v>0</v>
      </c>
      <c r="K302" s="196" t="s">
        <v>146</v>
      </c>
      <c r="L302" s="201"/>
      <c r="M302" s="202"/>
      <c r="N302" s="203" t="s">
        <v>40</v>
      </c>
      <c r="O302" s="60"/>
      <c r="P302" s="170" t="n">
        <f aca="false">O302*H302</f>
        <v>0</v>
      </c>
      <c r="Q302" s="170" t="n">
        <v>0.00039</v>
      </c>
      <c r="R302" s="170" t="n">
        <f aca="false">Q302*H302</f>
        <v>0.00039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291</v>
      </c>
      <c r="AT302" s="172" t="s">
        <v>515</v>
      </c>
      <c r="AU302" s="172" t="s">
        <v>133</v>
      </c>
      <c r="AY302" s="3" t="s">
        <v>126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133</v>
      </c>
      <c r="BK302" s="173" t="n">
        <f aca="false">ROUND(I302*H302,2)</f>
        <v>0</v>
      </c>
      <c r="BL302" s="3" t="s">
        <v>147</v>
      </c>
      <c r="BM302" s="172" t="s">
        <v>636</v>
      </c>
    </row>
    <row r="303" s="27" customFormat="true" ht="33" hidden="false" customHeight="true" outlineLevel="0" collapsed="false">
      <c r="A303" s="22"/>
      <c r="B303" s="160"/>
      <c r="C303" s="204" t="s">
        <v>637</v>
      </c>
      <c r="D303" s="161" t="s">
        <v>128</v>
      </c>
      <c r="E303" s="162" t="s">
        <v>638</v>
      </c>
      <c r="F303" s="163" t="s">
        <v>639</v>
      </c>
      <c r="G303" s="164" t="s">
        <v>225</v>
      </c>
      <c r="H303" s="165" t="n">
        <v>16</v>
      </c>
      <c r="I303" s="166"/>
      <c r="J303" s="167" t="n">
        <f aca="false">ROUND(I303*H303,2)</f>
        <v>0</v>
      </c>
      <c r="K303" s="163" t="s">
        <v>146</v>
      </c>
      <c r="L303" s="23"/>
      <c r="M303" s="168"/>
      <c r="N303" s="169" t="s">
        <v>40</v>
      </c>
      <c r="O303" s="60"/>
      <c r="P303" s="170" t="n">
        <f aca="false">O303*H303</f>
        <v>0</v>
      </c>
      <c r="Q303" s="170" t="n">
        <v>0</v>
      </c>
      <c r="R303" s="170" t="n">
        <f aca="false">Q303*H303</f>
        <v>0</v>
      </c>
      <c r="S303" s="170" t="n">
        <v>4.8E-005</v>
      </c>
      <c r="T303" s="171" t="n">
        <f aca="false">S303*H303</f>
        <v>0.000768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147</v>
      </c>
      <c r="AT303" s="172" t="s">
        <v>128</v>
      </c>
      <c r="AU303" s="172" t="s">
        <v>133</v>
      </c>
      <c r="AY303" s="3" t="s">
        <v>126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133</v>
      </c>
      <c r="BK303" s="173" t="n">
        <f aca="false">ROUND(I303*H303,2)</f>
        <v>0</v>
      </c>
      <c r="BL303" s="3" t="s">
        <v>147</v>
      </c>
      <c r="BM303" s="172" t="s">
        <v>640</v>
      </c>
    </row>
    <row r="304" s="27" customFormat="true" ht="24.15" hidden="false" customHeight="true" outlineLevel="0" collapsed="false">
      <c r="A304" s="22"/>
      <c r="B304" s="160"/>
      <c r="C304" s="204" t="s">
        <v>641</v>
      </c>
      <c r="D304" s="161" t="s">
        <v>128</v>
      </c>
      <c r="E304" s="162" t="s">
        <v>642</v>
      </c>
      <c r="F304" s="163" t="s">
        <v>643</v>
      </c>
      <c r="G304" s="164" t="s">
        <v>225</v>
      </c>
      <c r="H304" s="165" t="n">
        <v>6</v>
      </c>
      <c r="I304" s="166"/>
      <c r="J304" s="167" t="n">
        <f aca="false">ROUND(I304*H304,2)</f>
        <v>0</v>
      </c>
      <c r="K304" s="163" t="s">
        <v>146</v>
      </c>
      <c r="L304" s="23"/>
      <c r="M304" s="168"/>
      <c r="N304" s="169" t="s">
        <v>40</v>
      </c>
      <c r="O304" s="60"/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147</v>
      </c>
      <c r="AT304" s="172" t="s">
        <v>128</v>
      </c>
      <c r="AU304" s="172" t="s">
        <v>133</v>
      </c>
      <c r="AY304" s="3" t="s">
        <v>126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133</v>
      </c>
      <c r="BK304" s="173" t="n">
        <f aca="false">ROUND(I304*H304,2)</f>
        <v>0</v>
      </c>
      <c r="BL304" s="3" t="s">
        <v>147</v>
      </c>
      <c r="BM304" s="172" t="s">
        <v>644</v>
      </c>
    </row>
    <row r="305" s="27" customFormat="true" ht="24.15" hidden="false" customHeight="true" outlineLevel="0" collapsed="false">
      <c r="A305" s="22"/>
      <c r="B305" s="160"/>
      <c r="C305" s="205" t="s">
        <v>645</v>
      </c>
      <c r="D305" s="194" t="s">
        <v>515</v>
      </c>
      <c r="E305" s="195" t="s">
        <v>646</v>
      </c>
      <c r="F305" s="196" t="s">
        <v>647</v>
      </c>
      <c r="G305" s="197" t="s">
        <v>225</v>
      </c>
      <c r="H305" s="198" t="n">
        <v>6</v>
      </c>
      <c r="I305" s="199"/>
      <c r="J305" s="200" t="n">
        <f aca="false">ROUND(I305*H305,2)</f>
        <v>0</v>
      </c>
      <c r="K305" s="196" t="s">
        <v>146</v>
      </c>
      <c r="L305" s="201"/>
      <c r="M305" s="202"/>
      <c r="N305" s="203" t="s">
        <v>40</v>
      </c>
      <c r="O305" s="60"/>
      <c r="P305" s="170" t="n">
        <f aca="false">O305*H305</f>
        <v>0</v>
      </c>
      <c r="Q305" s="170" t="n">
        <v>6E-005</v>
      </c>
      <c r="R305" s="170" t="n">
        <f aca="false">Q305*H305</f>
        <v>0.00036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291</v>
      </c>
      <c r="AT305" s="172" t="s">
        <v>515</v>
      </c>
      <c r="AU305" s="172" t="s">
        <v>133</v>
      </c>
      <c r="AY305" s="3" t="s">
        <v>126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133</v>
      </c>
      <c r="BK305" s="173" t="n">
        <f aca="false">ROUND(I305*H305,2)</f>
        <v>0</v>
      </c>
      <c r="BL305" s="3" t="s">
        <v>147</v>
      </c>
      <c r="BM305" s="172" t="s">
        <v>648</v>
      </c>
    </row>
    <row r="306" s="27" customFormat="true" ht="33" hidden="false" customHeight="true" outlineLevel="0" collapsed="false">
      <c r="A306" s="22"/>
      <c r="B306" s="160"/>
      <c r="C306" s="204" t="s">
        <v>649</v>
      </c>
      <c r="D306" s="161" t="s">
        <v>128</v>
      </c>
      <c r="E306" s="162" t="s">
        <v>650</v>
      </c>
      <c r="F306" s="163" t="s">
        <v>651</v>
      </c>
      <c r="G306" s="164" t="s">
        <v>225</v>
      </c>
      <c r="H306" s="165" t="n">
        <v>24</v>
      </c>
      <c r="I306" s="166"/>
      <c r="J306" s="167" t="n">
        <f aca="false">ROUND(I306*H306,2)</f>
        <v>0</v>
      </c>
      <c r="K306" s="163" t="s">
        <v>146</v>
      </c>
      <c r="L306" s="23"/>
      <c r="M306" s="168"/>
      <c r="N306" s="169" t="s">
        <v>40</v>
      </c>
      <c r="O306" s="60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147</v>
      </c>
      <c r="AT306" s="172" t="s">
        <v>128</v>
      </c>
      <c r="AU306" s="172" t="s">
        <v>133</v>
      </c>
      <c r="AY306" s="3" t="s">
        <v>126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133</v>
      </c>
      <c r="BK306" s="173" t="n">
        <f aca="false">ROUND(I306*H306,2)</f>
        <v>0</v>
      </c>
      <c r="BL306" s="3" t="s">
        <v>147</v>
      </c>
      <c r="BM306" s="172" t="s">
        <v>652</v>
      </c>
    </row>
    <row r="307" s="27" customFormat="true" ht="16.5" hidden="false" customHeight="true" outlineLevel="0" collapsed="false">
      <c r="A307" s="22"/>
      <c r="B307" s="160"/>
      <c r="C307" s="205" t="s">
        <v>653</v>
      </c>
      <c r="D307" s="194" t="s">
        <v>515</v>
      </c>
      <c r="E307" s="195" t="s">
        <v>654</v>
      </c>
      <c r="F307" s="196" t="s">
        <v>655</v>
      </c>
      <c r="G307" s="197" t="s">
        <v>225</v>
      </c>
      <c r="H307" s="198" t="n">
        <v>24</v>
      </c>
      <c r="I307" s="199"/>
      <c r="J307" s="200" t="n">
        <f aca="false">ROUND(I307*H307,2)</f>
        <v>0</v>
      </c>
      <c r="K307" s="196" t="s">
        <v>146</v>
      </c>
      <c r="L307" s="201"/>
      <c r="M307" s="202"/>
      <c r="N307" s="203" t="s">
        <v>40</v>
      </c>
      <c r="O307" s="60"/>
      <c r="P307" s="170" t="n">
        <f aca="false">O307*H307</f>
        <v>0</v>
      </c>
      <c r="Q307" s="170" t="n">
        <v>0.0001</v>
      </c>
      <c r="R307" s="170" t="n">
        <f aca="false">Q307*H307</f>
        <v>0.0024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291</v>
      </c>
      <c r="AT307" s="172" t="s">
        <v>515</v>
      </c>
      <c r="AU307" s="172" t="s">
        <v>133</v>
      </c>
      <c r="AY307" s="3" t="s">
        <v>126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133</v>
      </c>
      <c r="BK307" s="173" t="n">
        <f aca="false">ROUND(I307*H307,2)</f>
        <v>0</v>
      </c>
      <c r="BL307" s="3" t="s">
        <v>147</v>
      </c>
      <c r="BM307" s="172" t="s">
        <v>656</v>
      </c>
    </row>
    <row r="308" s="27" customFormat="true" ht="37.8" hidden="false" customHeight="true" outlineLevel="0" collapsed="false">
      <c r="A308" s="22"/>
      <c r="B308" s="160"/>
      <c r="C308" s="204" t="s">
        <v>657</v>
      </c>
      <c r="D308" s="161" t="s">
        <v>128</v>
      </c>
      <c r="E308" s="162" t="s">
        <v>658</v>
      </c>
      <c r="F308" s="163" t="s">
        <v>659</v>
      </c>
      <c r="G308" s="164" t="s">
        <v>225</v>
      </c>
      <c r="H308" s="165" t="n">
        <v>30</v>
      </c>
      <c r="I308" s="166"/>
      <c r="J308" s="167" t="n">
        <f aca="false">ROUND(I308*H308,2)</f>
        <v>0</v>
      </c>
      <c r="K308" s="163" t="s">
        <v>146</v>
      </c>
      <c r="L308" s="23"/>
      <c r="M308" s="168"/>
      <c r="N308" s="169" t="s">
        <v>40</v>
      </c>
      <c r="O308" s="60"/>
      <c r="P308" s="170" t="n">
        <f aca="false">O308*H308</f>
        <v>0</v>
      </c>
      <c r="Q308" s="170" t="n">
        <v>0</v>
      </c>
      <c r="R308" s="170" t="n">
        <f aca="false">Q308*H308</f>
        <v>0</v>
      </c>
      <c r="S308" s="170" t="n">
        <v>4.8E-005</v>
      </c>
      <c r="T308" s="171" t="n">
        <f aca="false">S308*H308</f>
        <v>0.00144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147</v>
      </c>
      <c r="AT308" s="172" t="s">
        <v>128</v>
      </c>
      <c r="AU308" s="172" t="s">
        <v>133</v>
      </c>
      <c r="AY308" s="3" t="s">
        <v>126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133</v>
      </c>
      <c r="BK308" s="173" t="n">
        <f aca="false">ROUND(I308*H308,2)</f>
        <v>0</v>
      </c>
      <c r="BL308" s="3" t="s">
        <v>147</v>
      </c>
      <c r="BM308" s="172" t="s">
        <v>660</v>
      </c>
    </row>
    <row r="309" s="27" customFormat="true" ht="21.75" hidden="false" customHeight="true" outlineLevel="0" collapsed="false">
      <c r="A309" s="22"/>
      <c r="B309" s="160"/>
      <c r="C309" s="204" t="s">
        <v>661</v>
      </c>
      <c r="D309" s="161" t="s">
        <v>128</v>
      </c>
      <c r="E309" s="162" t="s">
        <v>662</v>
      </c>
      <c r="F309" s="163" t="s">
        <v>663</v>
      </c>
      <c r="G309" s="164" t="s">
        <v>225</v>
      </c>
      <c r="H309" s="165" t="n">
        <v>7</v>
      </c>
      <c r="I309" s="166"/>
      <c r="J309" s="167" t="n">
        <f aca="false">ROUND(I309*H309,2)</f>
        <v>0</v>
      </c>
      <c r="K309" s="163" t="s">
        <v>146</v>
      </c>
      <c r="L309" s="23"/>
      <c r="M309" s="168"/>
      <c r="N309" s="169" t="s">
        <v>40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147</v>
      </c>
      <c r="AT309" s="172" t="s">
        <v>128</v>
      </c>
      <c r="AU309" s="172" t="s">
        <v>133</v>
      </c>
      <c r="AY309" s="3" t="s">
        <v>126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133</v>
      </c>
      <c r="BK309" s="173" t="n">
        <f aca="false">ROUND(I309*H309,2)</f>
        <v>0</v>
      </c>
      <c r="BL309" s="3" t="s">
        <v>147</v>
      </c>
      <c r="BM309" s="172" t="s">
        <v>664</v>
      </c>
    </row>
    <row r="310" s="27" customFormat="true" ht="21.75" hidden="false" customHeight="true" outlineLevel="0" collapsed="false">
      <c r="A310" s="22"/>
      <c r="B310" s="160"/>
      <c r="C310" s="205" t="s">
        <v>665</v>
      </c>
      <c r="D310" s="194" t="s">
        <v>515</v>
      </c>
      <c r="E310" s="195" t="s">
        <v>666</v>
      </c>
      <c r="F310" s="196" t="s">
        <v>667</v>
      </c>
      <c r="G310" s="197" t="s">
        <v>225</v>
      </c>
      <c r="H310" s="198" t="n">
        <v>7</v>
      </c>
      <c r="I310" s="199"/>
      <c r="J310" s="200" t="n">
        <f aca="false">ROUND(I310*H310,2)</f>
        <v>0</v>
      </c>
      <c r="K310" s="196" t="s">
        <v>146</v>
      </c>
      <c r="L310" s="201"/>
      <c r="M310" s="202"/>
      <c r="N310" s="203" t="s">
        <v>40</v>
      </c>
      <c r="O310" s="60"/>
      <c r="P310" s="170" t="n">
        <f aca="false">O310*H310</f>
        <v>0</v>
      </c>
      <c r="Q310" s="170" t="n">
        <v>1E-005</v>
      </c>
      <c r="R310" s="170" t="n">
        <f aca="false">Q310*H310</f>
        <v>7E-005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291</v>
      </c>
      <c r="AT310" s="172" t="s">
        <v>515</v>
      </c>
      <c r="AU310" s="172" t="s">
        <v>133</v>
      </c>
      <c r="AY310" s="3" t="s">
        <v>126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133</v>
      </c>
      <c r="BK310" s="173" t="n">
        <f aca="false">ROUND(I310*H310,2)</f>
        <v>0</v>
      </c>
      <c r="BL310" s="3" t="s">
        <v>147</v>
      </c>
      <c r="BM310" s="172" t="s">
        <v>668</v>
      </c>
    </row>
    <row r="311" s="27" customFormat="true" ht="16.5" hidden="false" customHeight="true" outlineLevel="0" collapsed="false">
      <c r="A311" s="22"/>
      <c r="B311" s="160"/>
      <c r="C311" s="205" t="s">
        <v>669</v>
      </c>
      <c r="D311" s="194" t="s">
        <v>515</v>
      </c>
      <c r="E311" s="195" t="s">
        <v>670</v>
      </c>
      <c r="F311" s="196" t="s">
        <v>671</v>
      </c>
      <c r="G311" s="197" t="s">
        <v>225</v>
      </c>
      <c r="H311" s="198" t="n">
        <v>7</v>
      </c>
      <c r="I311" s="199"/>
      <c r="J311" s="200" t="n">
        <f aca="false">ROUND(I311*H311,2)</f>
        <v>0</v>
      </c>
      <c r="K311" s="196" t="s">
        <v>146</v>
      </c>
      <c r="L311" s="201"/>
      <c r="M311" s="202"/>
      <c r="N311" s="203" t="s">
        <v>40</v>
      </c>
      <c r="O311" s="60"/>
      <c r="P311" s="170" t="n">
        <f aca="false">O311*H311</f>
        <v>0</v>
      </c>
      <c r="Q311" s="170" t="n">
        <v>0.0002</v>
      </c>
      <c r="R311" s="170" t="n">
        <f aca="false">Q311*H311</f>
        <v>0.0014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291</v>
      </c>
      <c r="AT311" s="172" t="s">
        <v>515</v>
      </c>
      <c r="AU311" s="172" t="s">
        <v>133</v>
      </c>
      <c r="AY311" s="3" t="s">
        <v>126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133</v>
      </c>
      <c r="BK311" s="173" t="n">
        <f aca="false">ROUND(I311*H311,2)</f>
        <v>0</v>
      </c>
      <c r="BL311" s="3" t="s">
        <v>147</v>
      </c>
      <c r="BM311" s="172" t="s">
        <v>672</v>
      </c>
    </row>
    <row r="312" s="27" customFormat="true" ht="24.15" hidden="false" customHeight="true" outlineLevel="0" collapsed="false">
      <c r="A312" s="22"/>
      <c r="B312" s="160"/>
      <c r="C312" s="204" t="s">
        <v>673</v>
      </c>
      <c r="D312" s="161" t="s">
        <v>128</v>
      </c>
      <c r="E312" s="162" t="s">
        <v>674</v>
      </c>
      <c r="F312" s="163" t="s">
        <v>675</v>
      </c>
      <c r="G312" s="164" t="s">
        <v>225</v>
      </c>
      <c r="H312" s="165" t="n">
        <v>2</v>
      </c>
      <c r="I312" s="166"/>
      <c r="J312" s="167" t="n">
        <f aca="false">ROUND(I312*H312,2)</f>
        <v>0</v>
      </c>
      <c r="K312" s="163" t="s">
        <v>146</v>
      </c>
      <c r="L312" s="23"/>
      <c r="M312" s="168"/>
      <c r="N312" s="169" t="s">
        <v>40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147</v>
      </c>
      <c r="AT312" s="172" t="s">
        <v>128</v>
      </c>
      <c r="AU312" s="172" t="s">
        <v>133</v>
      </c>
      <c r="AY312" s="3" t="s">
        <v>126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133</v>
      </c>
      <c r="BK312" s="173" t="n">
        <f aca="false">ROUND(I312*H312,2)</f>
        <v>0</v>
      </c>
      <c r="BL312" s="3" t="s">
        <v>147</v>
      </c>
      <c r="BM312" s="172" t="s">
        <v>676</v>
      </c>
    </row>
    <row r="313" s="27" customFormat="true" ht="24.15" hidden="false" customHeight="true" outlineLevel="0" collapsed="false">
      <c r="A313" s="22"/>
      <c r="B313" s="160"/>
      <c r="C313" s="205" t="s">
        <v>677</v>
      </c>
      <c r="D313" s="194" t="s">
        <v>515</v>
      </c>
      <c r="E313" s="195" t="s">
        <v>678</v>
      </c>
      <c r="F313" s="196" t="s">
        <v>679</v>
      </c>
      <c r="G313" s="197" t="s">
        <v>225</v>
      </c>
      <c r="H313" s="198" t="n">
        <v>2</v>
      </c>
      <c r="I313" s="199"/>
      <c r="J313" s="200" t="n">
        <f aca="false">ROUND(I313*H313,2)</f>
        <v>0</v>
      </c>
      <c r="K313" s="196"/>
      <c r="L313" s="201"/>
      <c r="M313" s="202"/>
      <c r="N313" s="203" t="s">
        <v>40</v>
      </c>
      <c r="O313" s="60"/>
      <c r="P313" s="170" t="n">
        <f aca="false">O313*H313</f>
        <v>0</v>
      </c>
      <c r="Q313" s="170" t="n">
        <v>0.0008</v>
      </c>
      <c r="R313" s="170" t="n">
        <f aca="false">Q313*H313</f>
        <v>0.0016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291</v>
      </c>
      <c r="AT313" s="172" t="s">
        <v>515</v>
      </c>
      <c r="AU313" s="172" t="s">
        <v>133</v>
      </c>
      <c r="AY313" s="3" t="s">
        <v>126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133</v>
      </c>
      <c r="BK313" s="173" t="n">
        <f aca="false">ROUND(I313*H313,2)</f>
        <v>0</v>
      </c>
      <c r="BL313" s="3" t="s">
        <v>147</v>
      </c>
      <c r="BM313" s="172" t="s">
        <v>680</v>
      </c>
    </row>
    <row r="314" s="27" customFormat="true" ht="37.8" hidden="false" customHeight="true" outlineLevel="0" collapsed="false">
      <c r="A314" s="22"/>
      <c r="B314" s="160"/>
      <c r="C314" s="204" t="s">
        <v>681</v>
      </c>
      <c r="D314" s="161" t="s">
        <v>128</v>
      </c>
      <c r="E314" s="162" t="s">
        <v>682</v>
      </c>
      <c r="F314" s="163" t="s">
        <v>683</v>
      </c>
      <c r="G314" s="164" t="s">
        <v>225</v>
      </c>
      <c r="H314" s="165" t="n">
        <v>4</v>
      </c>
      <c r="I314" s="166"/>
      <c r="J314" s="167" t="n">
        <f aca="false">ROUND(I314*H314,2)</f>
        <v>0</v>
      </c>
      <c r="K314" s="163" t="s">
        <v>146</v>
      </c>
      <c r="L314" s="23"/>
      <c r="M314" s="168"/>
      <c r="N314" s="169" t="s">
        <v>40</v>
      </c>
      <c r="O314" s="60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0.0008</v>
      </c>
      <c r="T314" s="171" t="n">
        <f aca="false">S314*H314</f>
        <v>0.0032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147</v>
      </c>
      <c r="AT314" s="172" t="s">
        <v>128</v>
      </c>
      <c r="AU314" s="172" t="s">
        <v>133</v>
      </c>
      <c r="AY314" s="3" t="s">
        <v>126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133</v>
      </c>
      <c r="BK314" s="173" t="n">
        <f aca="false">ROUND(I314*H314,2)</f>
        <v>0</v>
      </c>
      <c r="BL314" s="3" t="s">
        <v>147</v>
      </c>
      <c r="BM314" s="172" t="s">
        <v>684</v>
      </c>
    </row>
    <row r="315" s="27" customFormat="true" ht="16.5" hidden="false" customHeight="true" outlineLevel="0" collapsed="false">
      <c r="A315" s="22"/>
      <c r="B315" s="160"/>
      <c r="C315" s="204" t="s">
        <v>685</v>
      </c>
      <c r="D315" s="161" t="s">
        <v>128</v>
      </c>
      <c r="E315" s="162" t="s">
        <v>686</v>
      </c>
      <c r="F315" s="163" t="s">
        <v>687</v>
      </c>
      <c r="G315" s="164" t="s">
        <v>131</v>
      </c>
      <c r="H315" s="165" t="n">
        <v>1</v>
      </c>
      <c r="I315" s="166"/>
      <c r="J315" s="167" t="n">
        <f aca="false">ROUND(I315*H315,2)</f>
        <v>0</v>
      </c>
      <c r="K315" s="163"/>
      <c r="L315" s="23"/>
      <c r="M315" s="168"/>
      <c r="N315" s="169" t="s">
        <v>40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147</v>
      </c>
      <c r="AT315" s="172" t="s">
        <v>128</v>
      </c>
      <c r="AU315" s="172" t="s">
        <v>133</v>
      </c>
      <c r="AY315" s="3" t="s">
        <v>126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133</v>
      </c>
      <c r="BK315" s="173" t="n">
        <f aca="false">ROUND(I315*H315,2)</f>
        <v>0</v>
      </c>
      <c r="BL315" s="3" t="s">
        <v>147</v>
      </c>
      <c r="BM315" s="172" t="s">
        <v>688</v>
      </c>
    </row>
    <row r="316" s="27" customFormat="true" ht="24.15" hidden="false" customHeight="true" outlineLevel="0" collapsed="false">
      <c r="A316" s="22"/>
      <c r="B316" s="160"/>
      <c r="C316" s="204" t="s">
        <v>689</v>
      </c>
      <c r="D316" s="161" t="s">
        <v>128</v>
      </c>
      <c r="E316" s="162" t="s">
        <v>690</v>
      </c>
      <c r="F316" s="163" t="s">
        <v>691</v>
      </c>
      <c r="G316" s="164" t="s">
        <v>225</v>
      </c>
      <c r="H316" s="165" t="n">
        <v>1</v>
      </c>
      <c r="I316" s="166"/>
      <c r="J316" s="167" t="n">
        <f aca="false">ROUND(I316*H316,2)</f>
        <v>0</v>
      </c>
      <c r="K316" s="163" t="s">
        <v>146</v>
      </c>
      <c r="L316" s="23"/>
      <c r="M316" s="168"/>
      <c r="N316" s="169" t="s">
        <v>40</v>
      </c>
      <c r="O316" s="60"/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147</v>
      </c>
      <c r="AT316" s="172" t="s">
        <v>128</v>
      </c>
      <c r="AU316" s="172" t="s">
        <v>133</v>
      </c>
      <c r="AY316" s="3" t="s">
        <v>126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133</v>
      </c>
      <c r="BK316" s="173" t="n">
        <f aca="false">ROUND(I316*H316,2)</f>
        <v>0</v>
      </c>
      <c r="BL316" s="3" t="s">
        <v>147</v>
      </c>
      <c r="BM316" s="172" t="s">
        <v>692</v>
      </c>
    </row>
    <row r="317" s="27" customFormat="true" ht="21.75" hidden="false" customHeight="true" outlineLevel="0" collapsed="false">
      <c r="A317" s="22"/>
      <c r="B317" s="160"/>
      <c r="C317" s="204" t="s">
        <v>693</v>
      </c>
      <c r="D317" s="161" t="s">
        <v>128</v>
      </c>
      <c r="E317" s="162" t="s">
        <v>694</v>
      </c>
      <c r="F317" s="163" t="s">
        <v>695</v>
      </c>
      <c r="G317" s="164" t="s">
        <v>225</v>
      </c>
      <c r="H317" s="165" t="n">
        <v>1</v>
      </c>
      <c r="I317" s="166"/>
      <c r="J317" s="167" t="n">
        <f aca="false">ROUND(I317*H317,2)</f>
        <v>0</v>
      </c>
      <c r="K317" s="163" t="s">
        <v>146</v>
      </c>
      <c r="L317" s="23"/>
      <c r="M317" s="168"/>
      <c r="N317" s="169" t="s">
        <v>40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147</v>
      </c>
      <c r="AT317" s="172" t="s">
        <v>128</v>
      </c>
      <c r="AU317" s="172" t="s">
        <v>133</v>
      </c>
      <c r="AY317" s="3" t="s">
        <v>126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133</v>
      </c>
      <c r="BK317" s="173" t="n">
        <f aca="false">ROUND(I317*H317,2)</f>
        <v>0</v>
      </c>
      <c r="BL317" s="3" t="s">
        <v>147</v>
      </c>
      <c r="BM317" s="172" t="s">
        <v>696</v>
      </c>
    </row>
    <row r="318" s="27" customFormat="true" ht="16.5" hidden="false" customHeight="true" outlineLevel="0" collapsed="false">
      <c r="A318" s="22"/>
      <c r="B318" s="160"/>
      <c r="C318" s="204" t="s">
        <v>697</v>
      </c>
      <c r="D318" s="161" t="s">
        <v>128</v>
      </c>
      <c r="E318" s="162" t="s">
        <v>698</v>
      </c>
      <c r="F318" s="163" t="s">
        <v>699</v>
      </c>
      <c r="G318" s="164" t="s">
        <v>131</v>
      </c>
      <c r="H318" s="165" t="n">
        <v>1</v>
      </c>
      <c r="I318" s="166"/>
      <c r="J318" s="167" t="n">
        <f aca="false">ROUND(I318*H318,2)</f>
        <v>0</v>
      </c>
      <c r="K318" s="163"/>
      <c r="L318" s="23"/>
      <c r="M318" s="168"/>
      <c r="N318" s="169" t="s">
        <v>40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147</v>
      </c>
      <c r="AT318" s="172" t="s">
        <v>128</v>
      </c>
      <c r="AU318" s="172" t="s">
        <v>133</v>
      </c>
      <c r="AY318" s="3" t="s">
        <v>126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133</v>
      </c>
      <c r="BK318" s="173" t="n">
        <f aca="false">ROUND(I318*H318,2)</f>
        <v>0</v>
      </c>
      <c r="BL318" s="3" t="s">
        <v>147</v>
      </c>
      <c r="BM318" s="172" t="s">
        <v>700</v>
      </c>
    </row>
    <row r="319" s="27" customFormat="true" ht="24.15" hidden="false" customHeight="true" outlineLevel="0" collapsed="false">
      <c r="A319" s="22"/>
      <c r="B319" s="160"/>
      <c r="C319" s="204" t="s">
        <v>701</v>
      </c>
      <c r="D319" s="161" t="s">
        <v>128</v>
      </c>
      <c r="E319" s="162" t="s">
        <v>702</v>
      </c>
      <c r="F319" s="163" t="s">
        <v>703</v>
      </c>
      <c r="G319" s="164" t="s">
        <v>353</v>
      </c>
      <c r="H319" s="193"/>
      <c r="I319" s="166"/>
      <c r="J319" s="167" t="n">
        <f aca="false">ROUND(I319*H319,2)</f>
        <v>0</v>
      </c>
      <c r="K319" s="163" t="s">
        <v>146</v>
      </c>
      <c r="L319" s="23"/>
      <c r="M319" s="168"/>
      <c r="N319" s="169" t="s">
        <v>40</v>
      </c>
      <c r="O319" s="60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147</v>
      </c>
      <c r="AT319" s="172" t="s">
        <v>128</v>
      </c>
      <c r="AU319" s="172" t="s">
        <v>133</v>
      </c>
      <c r="AY319" s="3" t="s">
        <v>126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133</v>
      </c>
      <c r="BK319" s="173" t="n">
        <f aca="false">ROUND(I319*H319,2)</f>
        <v>0</v>
      </c>
      <c r="BL319" s="3" t="s">
        <v>147</v>
      </c>
      <c r="BM319" s="172" t="s">
        <v>704</v>
      </c>
    </row>
    <row r="320" s="146" customFormat="true" ht="22.8" hidden="false" customHeight="true" outlineLevel="0" collapsed="false">
      <c r="B320" s="147"/>
      <c r="D320" s="148" t="s">
        <v>73</v>
      </c>
      <c r="E320" s="158" t="s">
        <v>705</v>
      </c>
      <c r="F320" s="158" t="s">
        <v>706</v>
      </c>
      <c r="I320" s="150"/>
      <c r="J320" s="159" t="n">
        <f aca="false">BK320</f>
        <v>0</v>
      </c>
      <c r="L320" s="147"/>
      <c r="M320" s="152"/>
      <c r="N320" s="153"/>
      <c r="O320" s="153"/>
      <c r="P320" s="154" t="n">
        <f aca="false">SUM(P321:P338)</f>
        <v>0</v>
      </c>
      <c r="Q320" s="153"/>
      <c r="R320" s="154" t="n">
        <f aca="false">SUM(R321:R338)</f>
        <v>0.01353</v>
      </c>
      <c r="S320" s="153"/>
      <c r="T320" s="155" t="n">
        <f aca="false">SUM(T321:T338)</f>
        <v>0.0558</v>
      </c>
      <c r="AR320" s="148" t="s">
        <v>133</v>
      </c>
      <c r="AT320" s="156" t="s">
        <v>73</v>
      </c>
      <c r="AU320" s="156" t="s">
        <v>79</v>
      </c>
      <c r="AY320" s="148" t="s">
        <v>126</v>
      </c>
      <c r="BK320" s="157" t="n">
        <f aca="false">SUM(BK321:BK338)</f>
        <v>0</v>
      </c>
    </row>
    <row r="321" s="27" customFormat="true" ht="21.75" hidden="false" customHeight="true" outlineLevel="0" collapsed="false">
      <c r="A321" s="22"/>
      <c r="B321" s="160"/>
      <c r="C321" s="204" t="s">
        <v>707</v>
      </c>
      <c r="D321" s="161" t="s">
        <v>128</v>
      </c>
      <c r="E321" s="162" t="s">
        <v>708</v>
      </c>
      <c r="F321" s="163" t="s">
        <v>709</v>
      </c>
      <c r="G321" s="164" t="s">
        <v>225</v>
      </c>
      <c r="H321" s="165" t="n">
        <v>11</v>
      </c>
      <c r="I321" s="166"/>
      <c r="J321" s="167" t="n">
        <f aca="false">ROUND(I321*H321,2)</f>
        <v>0</v>
      </c>
      <c r="K321" s="163" t="s">
        <v>146</v>
      </c>
      <c r="L321" s="23"/>
      <c r="M321" s="168"/>
      <c r="N321" s="169" t="s">
        <v>40</v>
      </c>
      <c r="O321" s="60"/>
      <c r="P321" s="170" t="n">
        <f aca="false">O321*H321</f>
        <v>0</v>
      </c>
      <c r="Q321" s="170" t="n">
        <v>0</v>
      </c>
      <c r="R321" s="170" t="n">
        <f aca="false">Q321*H321</f>
        <v>0</v>
      </c>
      <c r="S321" s="170" t="n">
        <v>0.0018</v>
      </c>
      <c r="T321" s="171" t="n">
        <f aca="false">S321*H321</f>
        <v>0.0198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147</v>
      </c>
      <c r="AT321" s="172" t="s">
        <v>128</v>
      </c>
      <c r="AU321" s="172" t="s">
        <v>133</v>
      </c>
      <c r="AY321" s="3" t="s">
        <v>126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133</v>
      </c>
      <c r="BK321" s="173" t="n">
        <f aca="false">ROUND(I321*H321,2)</f>
        <v>0</v>
      </c>
      <c r="BL321" s="3" t="s">
        <v>147</v>
      </c>
      <c r="BM321" s="172" t="s">
        <v>710</v>
      </c>
    </row>
    <row r="322" s="27" customFormat="true" ht="24.15" hidden="false" customHeight="true" outlineLevel="0" collapsed="false">
      <c r="A322" s="22"/>
      <c r="B322" s="160"/>
      <c r="C322" s="204" t="s">
        <v>711</v>
      </c>
      <c r="D322" s="161" t="s">
        <v>128</v>
      </c>
      <c r="E322" s="162" t="s">
        <v>712</v>
      </c>
      <c r="F322" s="163" t="s">
        <v>713</v>
      </c>
      <c r="G322" s="164" t="s">
        <v>225</v>
      </c>
      <c r="H322" s="165" t="n">
        <v>11</v>
      </c>
      <c r="I322" s="166"/>
      <c r="J322" s="167" t="n">
        <f aca="false">ROUND(I322*H322,2)</f>
        <v>0</v>
      </c>
      <c r="K322" s="163" t="s">
        <v>146</v>
      </c>
      <c r="L322" s="23"/>
      <c r="M322" s="168"/>
      <c r="N322" s="169" t="s">
        <v>40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147</v>
      </c>
      <c r="AT322" s="172" t="s">
        <v>128</v>
      </c>
      <c r="AU322" s="172" t="s">
        <v>133</v>
      </c>
      <c r="AY322" s="3" t="s">
        <v>126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133</v>
      </c>
      <c r="BK322" s="173" t="n">
        <f aca="false">ROUND(I322*H322,2)</f>
        <v>0</v>
      </c>
      <c r="BL322" s="3" t="s">
        <v>147</v>
      </c>
      <c r="BM322" s="172" t="s">
        <v>714</v>
      </c>
    </row>
    <row r="323" s="27" customFormat="true" ht="24.15" hidden="false" customHeight="true" outlineLevel="0" collapsed="false">
      <c r="A323" s="22"/>
      <c r="B323" s="160"/>
      <c r="C323" s="205" t="s">
        <v>715</v>
      </c>
      <c r="D323" s="194" t="s">
        <v>515</v>
      </c>
      <c r="E323" s="195" t="s">
        <v>716</v>
      </c>
      <c r="F323" s="196" t="s">
        <v>717</v>
      </c>
      <c r="G323" s="197" t="s">
        <v>225</v>
      </c>
      <c r="H323" s="198" t="n">
        <v>11</v>
      </c>
      <c r="I323" s="199"/>
      <c r="J323" s="200" t="n">
        <f aca="false">ROUND(I323*H323,2)</f>
        <v>0</v>
      </c>
      <c r="K323" s="196" t="s">
        <v>146</v>
      </c>
      <c r="L323" s="201"/>
      <c r="M323" s="202"/>
      <c r="N323" s="203" t="s">
        <v>40</v>
      </c>
      <c r="O323" s="60"/>
      <c r="P323" s="170" t="n">
        <f aca="false">O323*H323</f>
        <v>0</v>
      </c>
      <c r="Q323" s="170" t="n">
        <v>0.00123</v>
      </c>
      <c r="R323" s="170" t="n">
        <f aca="false">Q323*H323</f>
        <v>0.01353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291</v>
      </c>
      <c r="AT323" s="172" t="s">
        <v>515</v>
      </c>
      <c r="AU323" s="172" t="s">
        <v>133</v>
      </c>
      <c r="AY323" s="3" t="s">
        <v>126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133</v>
      </c>
      <c r="BK323" s="173" t="n">
        <f aca="false">ROUND(I323*H323,2)</f>
        <v>0</v>
      </c>
      <c r="BL323" s="3" t="s">
        <v>147</v>
      </c>
      <c r="BM323" s="172" t="s">
        <v>718</v>
      </c>
    </row>
    <row r="324" s="27" customFormat="true" ht="24.15" hidden="false" customHeight="true" outlineLevel="0" collapsed="false">
      <c r="A324" s="22"/>
      <c r="B324" s="160"/>
      <c r="C324" s="204" t="s">
        <v>719</v>
      </c>
      <c r="D324" s="161" t="s">
        <v>128</v>
      </c>
      <c r="E324" s="162" t="s">
        <v>720</v>
      </c>
      <c r="F324" s="163" t="s">
        <v>721</v>
      </c>
      <c r="G324" s="164" t="s">
        <v>225</v>
      </c>
      <c r="H324" s="165" t="n">
        <v>1</v>
      </c>
      <c r="I324" s="166"/>
      <c r="J324" s="167" t="n">
        <f aca="false">ROUND(I324*H324,2)</f>
        <v>0</v>
      </c>
      <c r="K324" s="163"/>
      <c r="L324" s="23"/>
      <c r="M324" s="168"/>
      <c r="N324" s="169" t="s">
        <v>40</v>
      </c>
      <c r="O324" s="60"/>
      <c r="P324" s="170" t="n">
        <f aca="false">O324*H324</f>
        <v>0</v>
      </c>
      <c r="Q324" s="170" t="n">
        <v>0</v>
      </c>
      <c r="R324" s="170" t="n">
        <f aca="false">Q324*H324</f>
        <v>0</v>
      </c>
      <c r="S324" s="170" t="n">
        <v>0.0018</v>
      </c>
      <c r="T324" s="171" t="n">
        <f aca="false">S324*H324</f>
        <v>0.0018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2" t="s">
        <v>147</v>
      </c>
      <c r="AT324" s="172" t="s">
        <v>128</v>
      </c>
      <c r="AU324" s="172" t="s">
        <v>133</v>
      </c>
      <c r="AY324" s="3" t="s">
        <v>126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133</v>
      </c>
      <c r="BK324" s="173" t="n">
        <f aca="false">ROUND(I324*H324,2)</f>
        <v>0</v>
      </c>
      <c r="BL324" s="3" t="s">
        <v>147</v>
      </c>
      <c r="BM324" s="172" t="s">
        <v>722</v>
      </c>
    </row>
    <row r="325" s="27" customFormat="true" ht="16.5" hidden="false" customHeight="true" outlineLevel="0" collapsed="false">
      <c r="A325" s="22"/>
      <c r="B325" s="160"/>
      <c r="C325" s="204" t="s">
        <v>723</v>
      </c>
      <c r="D325" s="161" t="s">
        <v>128</v>
      </c>
      <c r="E325" s="162" t="s">
        <v>724</v>
      </c>
      <c r="F325" s="163" t="s">
        <v>725</v>
      </c>
      <c r="G325" s="164" t="s">
        <v>131</v>
      </c>
      <c r="H325" s="165" t="n">
        <v>5</v>
      </c>
      <c r="I325" s="166"/>
      <c r="J325" s="167" t="n">
        <f aca="false">ROUND(I325*H325,2)</f>
        <v>0</v>
      </c>
      <c r="K325" s="163"/>
      <c r="L325" s="23"/>
      <c r="M325" s="168"/>
      <c r="N325" s="169" t="s">
        <v>40</v>
      </c>
      <c r="O325" s="60"/>
      <c r="P325" s="170" t="n">
        <f aca="false">O325*H325</f>
        <v>0</v>
      </c>
      <c r="Q325" s="170" t="n">
        <v>0</v>
      </c>
      <c r="R325" s="170" t="n">
        <f aca="false">Q325*H325</f>
        <v>0</v>
      </c>
      <c r="S325" s="170" t="n">
        <v>0.0018</v>
      </c>
      <c r="T325" s="171" t="n">
        <f aca="false">S325*H325</f>
        <v>0.009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147</v>
      </c>
      <c r="AT325" s="172" t="s">
        <v>128</v>
      </c>
      <c r="AU325" s="172" t="s">
        <v>133</v>
      </c>
      <c r="AY325" s="3" t="s">
        <v>126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133</v>
      </c>
      <c r="BK325" s="173" t="n">
        <f aca="false">ROUND(I325*H325,2)</f>
        <v>0</v>
      </c>
      <c r="BL325" s="3" t="s">
        <v>147</v>
      </c>
      <c r="BM325" s="172" t="s">
        <v>726</v>
      </c>
    </row>
    <row r="326" s="27" customFormat="true" ht="24.15" hidden="false" customHeight="true" outlineLevel="0" collapsed="false">
      <c r="A326" s="22"/>
      <c r="B326" s="160"/>
      <c r="C326" s="204" t="s">
        <v>727</v>
      </c>
      <c r="D326" s="161" t="s">
        <v>128</v>
      </c>
      <c r="E326" s="162" t="s">
        <v>728</v>
      </c>
      <c r="F326" s="163" t="s">
        <v>729</v>
      </c>
      <c r="G326" s="164" t="s">
        <v>225</v>
      </c>
      <c r="H326" s="165" t="n">
        <v>8</v>
      </c>
      <c r="I326" s="166"/>
      <c r="J326" s="167" t="n">
        <f aca="false">ROUND(I326*H326,2)</f>
        <v>0</v>
      </c>
      <c r="K326" s="163"/>
      <c r="L326" s="23"/>
      <c r="M326" s="168"/>
      <c r="N326" s="169" t="s">
        <v>40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0.0018</v>
      </c>
      <c r="T326" s="171" t="n">
        <f aca="false">S326*H326</f>
        <v>0.0144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147</v>
      </c>
      <c r="AT326" s="172" t="s">
        <v>128</v>
      </c>
      <c r="AU326" s="172" t="s">
        <v>133</v>
      </c>
      <c r="AY326" s="3" t="s">
        <v>126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133</v>
      </c>
      <c r="BK326" s="173" t="n">
        <f aca="false">ROUND(I326*H326,2)</f>
        <v>0</v>
      </c>
      <c r="BL326" s="3" t="s">
        <v>147</v>
      </c>
      <c r="BM326" s="172" t="s">
        <v>730</v>
      </c>
    </row>
    <row r="327" s="174" customFormat="true" ht="12.8" hidden="false" customHeight="false" outlineLevel="0" collapsed="false">
      <c r="B327" s="175"/>
      <c r="D327" s="176" t="s">
        <v>135</v>
      </c>
      <c r="E327" s="177"/>
      <c r="F327" s="178" t="s">
        <v>169</v>
      </c>
      <c r="H327" s="179" t="n">
        <v>8</v>
      </c>
      <c r="I327" s="180"/>
      <c r="L327" s="175"/>
      <c r="M327" s="181"/>
      <c r="N327" s="182"/>
      <c r="O327" s="182"/>
      <c r="P327" s="182"/>
      <c r="Q327" s="182"/>
      <c r="R327" s="182"/>
      <c r="S327" s="182"/>
      <c r="T327" s="183"/>
      <c r="AT327" s="177" t="s">
        <v>135</v>
      </c>
      <c r="AU327" s="177" t="s">
        <v>133</v>
      </c>
      <c r="AV327" s="174" t="s">
        <v>133</v>
      </c>
      <c r="AW327" s="174" t="s">
        <v>31</v>
      </c>
      <c r="AX327" s="174" t="s">
        <v>79</v>
      </c>
      <c r="AY327" s="177" t="s">
        <v>126</v>
      </c>
    </row>
    <row r="328" s="27" customFormat="true" ht="24.15" hidden="false" customHeight="true" outlineLevel="0" collapsed="false">
      <c r="A328" s="22"/>
      <c r="B328" s="160"/>
      <c r="C328" s="204" t="s">
        <v>731</v>
      </c>
      <c r="D328" s="161" t="s">
        <v>128</v>
      </c>
      <c r="E328" s="162" t="s">
        <v>732</v>
      </c>
      <c r="F328" s="163" t="s">
        <v>733</v>
      </c>
      <c r="G328" s="164" t="s">
        <v>225</v>
      </c>
      <c r="H328" s="165" t="n">
        <v>2</v>
      </c>
      <c r="I328" s="166"/>
      <c r="J328" s="167" t="n">
        <f aca="false">ROUND(I328*H328,2)</f>
        <v>0</v>
      </c>
      <c r="K328" s="163"/>
      <c r="L328" s="23"/>
      <c r="M328" s="168"/>
      <c r="N328" s="169" t="s">
        <v>40</v>
      </c>
      <c r="O328" s="60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0.0018</v>
      </c>
      <c r="T328" s="171" t="n">
        <f aca="false">S328*H328</f>
        <v>0.0036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147</v>
      </c>
      <c r="AT328" s="172" t="s">
        <v>128</v>
      </c>
      <c r="AU328" s="172" t="s">
        <v>133</v>
      </c>
      <c r="AY328" s="3" t="s">
        <v>126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133</v>
      </c>
      <c r="BK328" s="173" t="n">
        <f aca="false">ROUND(I328*H328,2)</f>
        <v>0</v>
      </c>
      <c r="BL328" s="3" t="s">
        <v>147</v>
      </c>
      <c r="BM328" s="172" t="s">
        <v>734</v>
      </c>
    </row>
    <row r="329" s="174" customFormat="true" ht="12.8" hidden="false" customHeight="false" outlineLevel="0" collapsed="false">
      <c r="B329" s="175"/>
      <c r="D329" s="176" t="s">
        <v>135</v>
      </c>
      <c r="E329" s="177"/>
      <c r="F329" s="178" t="s">
        <v>133</v>
      </c>
      <c r="H329" s="179" t="n">
        <v>2</v>
      </c>
      <c r="I329" s="180"/>
      <c r="L329" s="175"/>
      <c r="M329" s="181"/>
      <c r="N329" s="182"/>
      <c r="O329" s="182"/>
      <c r="P329" s="182"/>
      <c r="Q329" s="182"/>
      <c r="R329" s="182"/>
      <c r="S329" s="182"/>
      <c r="T329" s="183"/>
      <c r="AT329" s="177" t="s">
        <v>135</v>
      </c>
      <c r="AU329" s="177" t="s">
        <v>133</v>
      </c>
      <c r="AV329" s="174" t="s">
        <v>133</v>
      </c>
      <c r="AW329" s="174" t="s">
        <v>31</v>
      </c>
      <c r="AX329" s="174" t="s">
        <v>79</v>
      </c>
      <c r="AY329" s="177" t="s">
        <v>126</v>
      </c>
    </row>
    <row r="330" s="27" customFormat="true" ht="24.15" hidden="false" customHeight="true" outlineLevel="0" collapsed="false">
      <c r="A330" s="22"/>
      <c r="B330" s="160"/>
      <c r="C330" s="204" t="s">
        <v>735</v>
      </c>
      <c r="D330" s="161" t="s">
        <v>128</v>
      </c>
      <c r="E330" s="162" t="s">
        <v>736</v>
      </c>
      <c r="F330" s="163" t="s">
        <v>737</v>
      </c>
      <c r="G330" s="164" t="s">
        <v>225</v>
      </c>
      <c r="H330" s="165" t="n">
        <v>1</v>
      </c>
      <c r="I330" s="166"/>
      <c r="J330" s="167" t="n">
        <f aca="false">ROUND(I330*H330,2)</f>
        <v>0</v>
      </c>
      <c r="K330" s="163"/>
      <c r="L330" s="23"/>
      <c r="M330" s="168"/>
      <c r="N330" s="169" t="s">
        <v>40</v>
      </c>
      <c r="O330" s="60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0.0018</v>
      </c>
      <c r="T330" s="171" t="n">
        <f aca="false">S330*H330</f>
        <v>0.0018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147</v>
      </c>
      <c r="AT330" s="172" t="s">
        <v>128</v>
      </c>
      <c r="AU330" s="172" t="s">
        <v>133</v>
      </c>
      <c r="AY330" s="3" t="s">
        <v>126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133</v>
      </c>
      <c r="BK330" s="173" t="n">
        <f aca="false">ROUND(I330*H330,2)</f>
        <v>0</v>
      </c>
      <c r="BL330" s="3" t="s">
        <v>147</v>
      </c>
      <c r="BM330" s="172" t="s">
        <v>738</v>
      </c>
    </row>
    <row r="331" s="174" customFormat="true" ht="12.8" hidden="false" customHeight="false" outlineLevel="0" collapsed="false">
      <c r="B331" s="175"/>
      <c r="D331" s="176" t="s">
        <v>135</v>
      </c>
      <c r="E331" s="177"/>
      <c r="F331" s="178" t="s">
        <v>79</v>
      </c>
      <c r="H331" s="179" t="n">
        <v>1</v>
      </c>
      <c r="I331" s="180"/>
      <c r="L331" s="175"/>
      <c r="M331" s="181"/>
      <c r="N331" s="182"/>
      <c r="O331" s="182"/>
      <c r="P331" s="182"/>
      <c r="Q331" s="182"/>
      <c r="R331" s="182"/>
      <c r="S331" s="182"/>
      <c r="T331" s="183"/>
      <c r="AT331" s="177" t="s">
        <v>135</v>
      </c>
      <c r="AU331" s="177" t="s">
        <v>133</v>
      </c>
      <c r="AV331" s="174" t="s">
        <v>133</v>
      </c>
      <c r="AW331" s="174" t="s">
        <v>31</v>
      </c>
      <c r="AX331" s="174" t="s">
        <v>79</v>
      </c>
      <c r="AY331" s="177" t="s">
        <v>126</v>
      </c>
    </row>
    <row r="332" s="27" customFormat="true" ht="24.15" hidden="false" customHeight="true" outlineLevel="0" collapsed="false">
      <c r="A332" s="22"/>
      <c r="B332" s="160"/>
      <c r="C332" s="204" t="s">
        <v>739</v>
      </c>
      <c r="D332" s="161" t="s">
        <v>128</v>
      </c>
      <c r="E332" s="162" t="s">
        <v>740</v>
      </c>
      <c r="F332" s="163" t="s">
        <v>741</v>
      </c>
      <c r="G332" s="164" t="s">
        <v>225</v>
      </c>
      <c r="H332" s="165" t="n">
        <v>1</v>
      </c>
      <c r="I332" s="166"/>
      <c r="J332" s="167" t="n">
        <f aca="false">ROUND(I332*H332,2)</f>
        <v>0</v>
      </c>
      <c r="K332" s="163"/>
      <c r="L332" s="23"/>
      <c r="M332" s="168"/>
      <c r="N332" s="169" t="s">
        <v>40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0.0018</v>
      </c>
      <c r="T332" s="171" t="n">
        <f aca="false">S332*H332</f>
        <v>0.0018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147</v>
      </c>
      <c r="AT332" s="172" t="s">
        <v>128</v>
      </c>
      <c r="AU332" s="172" t="s">
        <v>133</v>
      </c>
      <c r="AY332" s="3" t="s">
        <v>126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133</v>
      </c>
      <c r="BK332" s="173" t="n">
        <f aca="false">ROUND(I332*H332,2)</f>
        <v>0</v>
      </c>
      <c r="BL332" s="3" t="s">
        <v>147</v>
      </c>
      <c r="BM332" s="172" t="s">
        <v>742</v>
      </c>
    </row>
    <row r="333" s="174" customFormat="true" ht="12.8" hidden="false" customHeight="false" outlineLevel="0" collapsed="false">
      <c r="B333" s="175"/>
      <c r="D333" s="176" t="s">
        <v>135</v>
      </c>
      <c r="E333" s="177"/>
      <c r="F333" s="178" t="s">
        <v>79</v>
      </c>
      <c r="H333" s="179" t="n">
        <v>1</v>
      </c>
      <c r="I333" s="180"/>
      <c r="L333" s="175"/>
      <c r="M333" s="181"/>
      <c r="N333" s="182"/>
      <c r="O333" s="182"/>
      <c r="P333" s="182"/>
      <c r="Q333" s="182"/>
      <c r="R333" s="182"/>
      <c r="S333" s="182"/>
      <c r="T333" s="183"/>
      <c r="AT333" s="177" t="s">
        <v>135</v>
      </c>
      <c r="AU333" s="177" t="s">
        <v>133</v>
      </c>
      <c r="AV333" s="174" t="s">
        <v>133</v>
      </c>
      <c r="AW333" s="174" t="s">
        <v>31</v>
      </c>
      <c r="AX333" s="174" t="s">
        <v>79</v>
      </c>
      <c r="AY333" s="177" t="s">
        <v>126</v>
      </c>
    </row>
    <row r="334" s="27" customFormat="true" ht="24.15" hidden="false" customHeight="true" outlineLevel="0" collapsed="false">
      <c r="A334" s="22"/>
      <c r="B334" s="160"/>
      <c r="C334" s="204" t="s">
        <v>743</v>
      </c>
      <c r="D334" s="161" t="s">
        <v>128</v>
      </c>
      <c r="E334" s="162" t="s">
        <v>744</v>
      </c>
      <c r="F334" s="163" t="s">
        <v>745</v>
      </c>
      <c r="G334" s="164" t="s">
        <v>225</v>
      </c>
      <c r="H334" s="165" t="n">
        <v>1</v>
      </c>
      <c r="I334" s="166"/>
      <c r="J334" s="167" t="n">
        <f aca="false">ROUND(I334*H334,2)</f>
        <v>0</v>
      </c>
      <c r="K334" s="163"/>
      <c r="L334" s="23"/>
      <c r="M334" s="168"/>
      <c r="N334" s="169" t="s">
        <v>40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0.0018</v>
      </c>
      <c r="T334" s="171" t="n">
        <f aca="false">S334*H334</f>
        <v>0.0018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147</v>
      </c>
      <c r="AT334" s="172" t="s">
        <v>128</v>
      </c>
      <c r="AU334" s="172" t="s">
        <v>133</v>
      </c>
      <c r="AY334" s="3" t="s">
        <v>126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133</v>
      </c>
      <c r="BK334" s="173" t="n">
        <f aca="false">ROUND(I334*H334,2)</f>
        <v>0</v>
      </c>
      <c r="BL334" s="3" t="s">
        <v>147</v>
      </c>
      <c r="BM334" s="172" t="s">
        <v>746</v>
      </c>
    </row>
    <row r="335" s="174" customFormat="true" ht="12.8" hidden="false" customHeight="false" outlineLevel="0" collapsed="false">
      <c r="B335" s="175"/>
      <c r="D335" s="176" t="s">
        <v>135</v>
      </c>
      <c r="E335" s="177"/>
      <c r="F335" s="178" t="s">
        <v>79</v>
      </c>
      <c r="H335" s="179" t="n">
        <v>1</v>
      </c>
      <c r="I335" s="180"/>
      <c r="L335" s="175"/>
      <c r="M335" s="181"/>
      <c r="N335" s="182"/>
      <c r="O335" s="182"/>
      <c r="P335" s="182"/>
      <c r="Q335" s="182"/>
      <c r="R335" s="182"/>
      <c r="S335" s="182"/>
      <c r="T335" s="183"/>
      <c r="AT335" s="177" t="s">
        <v>135</v>
      </c>
      <c r="AU335" s="177" t="s">
        <v>133</v>
      </c>
      <c r="AV335" s="174" t="s">
        <v>133</v>
      </c>
      <c r="AW335" s="174" t="s">
        <v>31</v>
      </c>
      <c r="AX335" s="174" t="s">
        <v>79</v>
      </c>
      <c r="AY335" s="177" t="s">
        <v>126</v>
      </c>
    </row>
    <row r="336" s="27" customFormat="true" ht="24.15" hidden="false" customHeight="true" outlineLevel="0" collapsed="false">
      <c r="A336" s="22"/>
      <c r="B336" s="160"/>
      <c r="C336" s="204" t="s">
        <v>747</v>
      </c>
      <c r="D336" s="161" t="s">
        <v>128</v>
      </c>
      <c r="E336" s="162" t="s">
        <v>748</v>
      </c>
      <c r="F336" s="163" t="s">
        <v>749</v>
      </c>
      <c r="G336" s="164" t="s">
        <v>225</v>
      </c>
      <c r="H336" s="165" t="n">
        <v>1</v>
      </c>
      <c r="I336" s="166"/>
      <c r="J336" s="167" t="n">
        <f aca="false">ROUND(I336*H336,2)</f>
        <v>0</v>
      </c>
      <c r="K336" s="163"/>
      <c r="L336" s="23"/>
      <c r="M336" s="168"/>
      <c r="N336" s="169" t="s">
        <v>40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0.0018</v>
      </c>
      <c r="T336" s="171" t="n">
        <f aca="false">S336*H336</f>
        <v>0.0018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147</v>
      </c>
      <c r="AT336" s="172" t="s">
        <v>128</v>
      </c>
      <c r="AU336" s="172" t="s">
        <v>133</v>
      </c>
      <c r="AY336" s="3" t="s">
        <v>126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133</v>
      </c>
      <c r="BK336" s="173" t="n">
        <f aca="false">ROUND(I336*H336,2)</f>
        <v>0</v>
      </c>
      <c r="BL336" s="3" t="s">
        <v>147</v>
      </c>
      <c r="BM336" s="172" t="s">
        <v>750</v>
      </c>
    </row>
    <row r="337" s="174" customFormat="true" ht="12.8" hidden="false" customHeight="false" outlineLevel="0" collapsed="false">
      <c r="B337" s="175"/>
      <c r="D337" s="176" t="s">
        <v>135</v>
      </c>
      <c r="E337" s="177"/>
      <c r="F337" s="178" t="s">
        <v>79</v>
      </c>
      <c r="H337" s="179" t="n">
        <v>1</v>
      </c>
      <c r="I337" s="180"/>
      <c r="L337" s="175"/>
      <c r="M337" s="181"/>
      <c r="N337" s="182"/>
      <c r="O337" s="182"/>
      <c r="P337" s="182"/>
      <c r="Q337" s="182"/>
      <c r="R337" s="182"/>
      <c r="S337" s="182"/>
      <c r="T337" s="183"/>
      <c r="AT337" s="177" t="s">
        <v>135</v>
      </c>
      <c r="AU337" s="177" t="s">
        <v>133</v>
      </c>
      <c r="AV337" s="174" t="s">
        <v>133</v>
      </c>
      <c r="AW337" s="174" t="s">
        <v>31</v>
      </c>
      <c r="AX337" s="174" t="s">
        <v>79</v>
      </c>
      <c r="AY337" s="177" t="s">
        <v>126</v>
      </c>
    </row>
    <row r="338" s="27" customFormat="true" ht="24.15" hidden="false" customHeight="true" outlineLevel="0" collapsed="false">
      <c r="A338" s="22"/>
      <c r="B338" s="160"/>
      <c r="C338" s="204" t="s">
        <v>751</v>
      </c>
      <c r="D338" s="161" t="s">
        <v>128</v>
      </c>
      <c r="E338" s="162" t="s">
        <v>752</v>
      </c>
      <c r="F338" s="163" t="s">
        <v>753</v>
      </c>
      <c r="G338" s="164" t="s">
        <v>353</v>
      </c>
      <c r="H338" s="193"/>
      <c r="I338" s="166"/>
      <c r="J338" s="167" t="n">
        <f aca="false">ROUND(I338*H338,2)</f>
        <v>0</v>
      </c>
      <c r="K338" s="163" t="s">
        <v>146</v>
      </c>
      <c r="L338" s="23"/>
      <c r="M338" s="168"/>
      <c r="N338" s="169" t="s">
        <v>40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147</v>
      </c>
      <c r="AT338" s="172" t="s">
        <v>128</v>
      </c>
      <c r="AU338" s="172" t="s">
        <v>133</v>
      </c>
      <c r="AY338" s="3" t="s">
        <v>126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133</v>
      </c>
      <c r="BK338" s="173" t="n">
        <f aca="false">ROUND(I338*H338,2)</f>
        <v>0</v>
      </c>
      <c r="BL338" s="3" t="s">
        <v>147</v>
      </c>
      <c r="BM338" s="172" t="s">
        <v>754</v>
      </c>
    </row>
    <row r="339" s="146" customFormat="true" ht="22.8" hidden="false" customHeight="true" outlineLevel="0" collapsed="false">
      <c r="B339" s="147"/>
      <c r="D339" s="148" t="s">
        <v>73</v>
      </c>
      <c r="E339" s="158" t="s">
        <v>755</v>
      </c>
      <c r="F339" s="158" t="s">
        <v>756</v>
      </c>
      <c r="I339" s="150"/>
      <c r="J339" s="159" t="n">
        <f aca="false">BK339</f>
        <v>0</v>
      </c>
      <c r="L339" s="147"/>
      <c r="M339" s="152"/>
      <c r="N339" s="153"/>
      <c r="O339" s="153"/>
      <c r="P339" s="154" t="n">
        <f aca="false">SUM(P340:P349)</f>
        <v>0</v>
      </c>
      <c r="Q339" s="153"/>
      <c r="R339" s="154" t="n">
        <f aca="false">SUM(R340:R349)</f>
        <v>0.6749445</v>
      </c>
      <c r="S339" s="153"/>
      <c r="T339" s="155" t="n">
        <f aca="false">SUM(T340:T349)</f>
        <v>0</v>
      </c>
      <c r="AR339" s="148" t="s">
        <v>133</v>
      </c>
      <c r="AT339" s="156" t="s">
        <v>73</v>
      </c>
      <c r="AU339" s="156" t="s">
        <v>79</v>
      </c>
      <c r="AY339" s="148" t="s">
        <v>126</v>
      </c>
      <c r="BK339" s="157" t="n">
        <f aca="false">SUM(BK340:BK349)</f>
        <v>0</v>
      </c>
    </row>
    <row r="340" s="27" customFormat="true" ht="16.5" hidden="false" customHeight="true" outlineLevel="0" collapsed="false">
      <c r="A340" s="22"/>
      <c r="B340" s="160"/>
      <c r="C340" s="204" t="s">
        <v>757</v>
      </c>
      <c r="D340" s="161" t="s">
        <v>128</v>
      </c>
      <c r="E340" s="162" t="s">
        <v>758</v>
      </c>
      <c r="F340" s="163" t="s">
        <v>759</v>
      </c>
      <c r="G340" s="164" t="s">
        <v>145</v>
      </c>
      <c r="H340" s="165" t="n">
        <v>16.5</v>
      </c>
      <c r="I340" s="166"/>
      <c r="J340" s="167" t="n">
        <f aca="false">ROUND(I340*H340,2)</f>
        <v>0</v>
      </c>
      <c r="K340" s="163" t="s">
        <v>146</v>
      </c>
      <c r="L340" s="23"/>
      <c r="M340" s="168"/>
      <c r="N340" s="169" t="s">
        <v>40</v>
      </c>
      <c r="O340" s="60"/>
      <c r="P340" s="170" t="n">
        <f aca="false">O340*H340</f>
        <v>0</v>
      </c>
      <c r="Q340" s="170" t="n">
        <v>0.0003</v>
      </c>
      <c r="R340" s="170" t="n">
        <f aca="false">Q340*H340</f>
        <v>0.00495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147</v>
      </c>
      <c r="AT340" s="172" t="s">
        <v>128</v>
      </c>
      <c r="AU340" s="172" t="s">
        <v>133</v>
      </c>
      <c r="AY340" s="3" t="s">
        <v>126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133</v>
      </c>
      <c r="BK340" s="173" t="n">
        <f aca="false">ROUND(I340*H340,2)</f>
        <v>0</v>
      </c>
      <c r="BL340" s="3" t="s">
        <v>147</v>
      </c>
      <c r="BM340" s="172" t="s">
        <v>760</v>
      </c>
    </row>
    <row r="341" s="174" customFormat="true" ht="12.8" hidden="false" customHeight="false" outlineLevel="0" collapsed="false">
      <c r="B341" s="175"/>
      <c r="D341" s="176" t="s">
        <v>135</v>
      </c>
      <c r="E341" s="177"/>
      <c r="F341" s="178" t="s">
        <v>761</v>
      </c>
      <c r="H341" s="179" t="n">
        <v>16.5</v>
      </c>
      <c r="I341" s="180"/>
      <c r="L341" s="175"/>
      <c r="M341" s="181"/>
      <c r="N341" s="182"/>
      <c r="O341" s="182"/>
      <c r="P341" s="182"/>
      <c r="Q341" s="182"/>
      <c r="R341" s="182"/>
      <c r="S341" s="182"/>
      <c r="T341" s="183"/>
      <c r="AT341" s="177" t="s">
        <v>135</v>
      </c>
      <c r="AU341" s="177" t="s">
        <v>133</v>
      </c>
      <c r="AV341" s="174" t="s">
        <v>133</v>
      </c>
      <c r="AW341" s="174" t="s">
        <v>31</v>
      </c>
      <c r="AX341" s="174" t="s">
        <v>79</v>
      </c>
      <c r="AY341" s="177" t="s">
        <v>126</v>
      </c>
    </row>
    <row r="342" s="27" customFormat="true" ht="21.75" hidden="false" customHeight="true" outlineLevel="0" collapsed="false">
      <c r="A342" s="22"/>
      <c r="B342" s="160"/>
      <c r="C342" s="204" t="s">
        <v>762</v>
      </c>
      <c r="D342" s="161" t="s">
        <v>128</v>
      </c>
      <c r="E342" s="162" t="s">
        <v>763</v>
      </c>
      <c r="F342" s="163" t="s">
        <v>764</v>
      </c>
      <c r="G342" s="164" t="s">
        <v>145</v>
      </c>
      <c r="H342" s="165" t="n">
        <v>16.5</v>
      </c>
      <c r="I342" s="166"/>
      <c r="J342" s="167" t="n">
        <f aca="false">ROUND(I342*H342,2)</f>
        <v>0</v>
      </c>
      <c r="K342" s="163" t="s">
        <v>146</v>
      </c>
      <c r="L342" s="23"/>
      <c r="M342" s="168"/>
      <c r="N342" s="169" t="s">
        <v>40</v>
      </c>
      <c r="O342" s="60"/>
      <c r="P342" s="170" t="n">
        <f aca="false">O342*H342</f>
        <v>0</v>
      </c>
      <c r="Q342" s="170" t="n">
        <v>0.00455</v>
      </c>
      <c r="R342" s="170" t="n">
        <f aca="false">Q342*H342</f>
        <v>0.075075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147</v>
      </c>
      <c r="AT342" s="172" t="s">
        <v>128</v>
      </c>
      <c r="AU342" s="172" t="s">
        <v>133</v>
      </c>
      <c r="AY342" s="3" t="s">
        <v>126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133</v>
      </c>
      <c r="BK342" s="173" t="n">
        <f aca="false">ROUND(I342*H342,2)</f>
        <v>0</v>
      </c>
      <c r="BL342" s="3" t="s">
        <v>147</v>
      </c>
      <c r="BM342" s="172" t="s">
        <v>765</v>
      </c>
    </row>
    <row r="343" s="27" customFormat="true" ht="33" hidden="false" customHeight="true" outlineLevel="0" collapsed="false">
      <c r="A343" s="22"/>
      <c r="B343" s="160"/>
      <c r="C343" s="204" t="s">
        <v>766</v>
      </c>
      <c r="D343" s="161" t="s">
        <v>128</v>
      </c>
      <c r="E343" s="162" t="s">
        <v>767</v>
      </c>
      <c r="F343" s="163" t="s">
        <v>768</v>
      </c>
      <c r="G343" s="164" t="s">
        <v>145</v>
      </c>
      <c r="H343" s="165" t="n">
        <v>16.5</v>
      </c>
      <c r="I343" s="166"/>
      <c r="J343" s="167" t="n">
        <f aca="false">ROUND(I343*H343,2)</f>
        <v>0</v>
      </c>
      <c r="K343" s="163" t="s">
        <v>146</v>
      </c>
      <c r="L343" s="23"/>
      <c r="M343" s="168"/>
      <c r="N343" s="169" t="s">
        <v>40</v>
      </c>
      <c r="O343" s="60"/>
      <c r="P343" s="170" t="n">
        <f aca="false">O343*H343</f>
        <v>0</v>
      </c>
      <c r="Q343" s="170" t="n">
        <v>0.009</v>
      </c>
      <c r="R343" s="170" t="n">
        <f aca="false">Q343*H343</f>
        <v>0.1485</v>
      </c>
      <c r="S343" s="170" t="n">
        <v>0</v>
      </c>
      <c r="T343" s="17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147</v>
      </c>
      <c r="AT343" s="172" t="s">
        <v>128</v>
      </c>
      <c r="AU343" s="172" t="s">
        <v>133</v>
      </c>
      <c r="AY343" s="3" t="s">
        <v>126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133</v>
      </c>
      <c r="BK343" s="173" t="n">
        <f aca="false">ROUND(I343*H343,2)</f>
        <v>0</v>
      </c>
      <c r="BL343" s="3" t="s">
        <v>147</v>
      </c>
      <c r="BM343" s="172" t="s">
        <v>769</v>
      </c>
    </row>
    <row r="344" s="27" customFormat="true" ht="24.15" hidden="false" customHeight="true" outlineLevel="0" collapsed="false">
      <c r="A344" s="22"/>
      <c r="B344" s="160"/>
      <c r="C344" s="205" t="s">
        <v>770</v>
      </c>
      <c r="D344" s="194" t="s">
        <v>515</v>
      </c>
      <c r="E344" s="195" t="s">
        <v>771</v>
      </c>
      <c r="F344" s="196" t="s">
        <v>772</v>
      </c>
      <c r="G344" s="197" t="s">
        <v>145</v>
      </c>
      <c r="H344" s="198" t="n">
        <v>18.975</v>
      </c>
      <c r="I344" s="199"/>
      <c r="J344" s="200" t="n">
        <f aca="false">ROUND(I344*H344,2)</f>
        <v>0</v>
      </c>
      <c r="K344" s="196" t="s">
        <v>146</v>
      </c>
      <c r="L344" s="201"/>
      <c r="M344" s="202"/>
      <c r="N344" s="203" t="s">
        <v>40</v>
      </c>
      <c r="O344" s="60"/>
      <c r="P344" s="170" t="n">
        <f aca="false">O344*H344</f>
        <v>0</v>
      </c>
      <c r="Q344" s="170" t="n">
        <v>0.023</v>
      </c>
      <c r="R344" s="170" t="n">
        <f aca="false">Q344*H344</f>
        <v>0.436425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291</v>
      </c>
      <c r="AT344" s="172" t="s">
        <v>515</v>
      </c>
      <c r="AU344" s="172" t="s">
        <v>133</v>
      </c>
      <c r="AY344" s="3" t="s">
        <v>126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133</v>
      </c>
      <c r="BK344" s="173" t="n">
        <f aca="false">ROUND(I344*H344,2)</f>
        <v>0</v>
      </c>
      <c r="BL344" s="3" t="s">
        <v>147</v>
      </c>
      <c r="BM344" s="172" t="s">
        <v>773</v>
      </c>
    </row>
    <row r="345" s="174" customFormat="true" ht="12.8" hidden="false" customHeight="false" outlineLevel="0" collapsed="false">
      <c r="B345" s="175"/>
      <c r="D345" s="176" t="s">
        <v>135</v>
      </c>
      <c r="F345" s="178" t="s">
        <v>774</v>
      </c>
      <c r="H345" s="179" t="n">
        <v>18.975</v>
      </c>
      <c r="I345" s="180"/>
      <c r="L345" s="175"/>
      <c r="M345" s="181"/>
      <c r="N345" s="182"/>
      <c r="O345" s="182"/>
      <c r="P345" s="182"/>
      <c r="Q345" s="182"/>
      <c r="R345" s="182"/>
      <c r="S345" s="182"/>
      <c r="T345" s="183"/>
      <c r="AT345" s="177" t="s">
        <v>135</v>
      </c>
      <c r="AU345" s="177" t="s">
        <v>133</v>
      </c>
      <c r="AV345" s="174" t="s">
        <v>133</v>
      </c>
      <c r="AW345" s="174" t="s">
        <v>2</v>
      </c>
      <c r="AX345" s="174" t="s">
        <v>79</v>
      </c>
      <c r="AY345" s="177" t="s">
        <v>126</v>
      </c>
    </row>
    <row r="346" s="27" customFormat="true" ht="24.15" hidden="false" customHeight="true" outlineLevel="0" collapsed="false">
      <c r="A346" s="22"/>
      <c r="B346" s="160"/>
      <c r="C346" s="204" t="s">
        <v>775</v>
      </c>
      <c r="D346" s="161" t="s">
        <v>128</v>
      </c>
      <c r="E346" s="162" t="s">
        <v>776</v>
      </c>
      <c r="F346" s="163" t="s">
        <v>777</v>
      </c>
      <c r="G346" s="164" t="s">
        <v>145</v>
      </c>
      <c r="H346" s="165" t="n">
        <v>16.5</v>
      </c>
      <c r="I346" s="166"/>
      <c r="J346" s="167" t="n">
        <f aca="false">ROUND(I346*H346,2)</f>
        <v>0</v>
      </c>
      <c r="K346" s="163" t="s">
        <v>146</v>
      </c>
      <c r="L346" s="23"/>
      <c r="M346" s="168"/>
      <c r="N346" s="169" t="s">
        <v>40</v>
      </c>
      <c r="O346" s="60"/>
      <c r="P346" s="170" t="n">
        <f aca="false">O346*H346</f>
        <v>0</v>
      </c>
      <c r="Q346" s="170" t="n">
        <v>0</v>
      </c>
      <c r="R346" s="170" t="n">
        <f aca="false">Q346*H346</f>
        <v>0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147</v>
      </c>
      <c r="AT346" s="172" t="s">
        <v>128</v>
      </c>
      <c r="AU346" s="172" t="s">
        <v>133</v>
      </c>
      <c r="AY346" s="3" t="s">
        <v>126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133</v>
      </c>
      <c r="BK346" s="173" t="n">
        <f aca="false">ROUND(I346*H346,2)</f>
        <v>0</v>
      </c>
      <c r="BL346" s="3" t="s">
        <v>147</v>
      </c>
      <c r="BM346" s="172" t="s">
        <v>778</v>
      </c>
    </row>
    <row r="347" s="27" customFormat="true" ht="37.8" hidden="false" customHeight="true" outlineLevel="0" collapsed="false">
      <c r="A347" s="22"/>
      <c r="B347" s="160"/>
      <c r="C347" s="204" t="s">
        <v>779</v>
      </c>
      <c r="D347" s="161" t="s">
        <v>128</v>
      </c>
      <c r="E347" s="162" t="s">
        <v>780</v>
      </c>
      <c r="F347" s="163" t="s">
        <v>781</v>
      </c>
      <c r="G347" s="164" t="s">
        <v>145</v>
      </c>
      <c r="H347" s="165" t="n">
        <v>16.5</v>
      </c>
      <c r="I347" s="166"/>
      <c r="J347" s="167" t="n">
        <f aca="false">ROUND(I347*H347,2)</f>
        <v>0</v>
      </c>
      <c r="K347" s="163" t="s">
        <v>146</v>
      </c>
      <c r="L347" s="23"/>
      <c r="M347" s="168"/>
      <c r="N347" s="169" t="s">
        <v>40</v>
      </c>
      <c r="O347" s="60"/>
      <c r="P347" s="170" t="n">
        <f aca="false">O347*H347</f>
        <v>0</v>
      </c>
      <c r="Q347" s="170" t="n">
        <v>0</v>
      </c>
      <c r="R347" s="170" t="n">
        <f aca="false">Q347*H347</f>
        <v>0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147</v>
      </c>
      <c r="AT347" s="172" t="s">
        <v>128</v>
      </c>
      <c r="AU347" s="172" t="s">
        <v>133</v>
      </c>
      <c r="AY347" s="3" t="s">
        <v>126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133</v>
      </c>
      <c r="BK347" s="173" t="n">
        <f aca="false">ROUND(I347*H347,2)</f>
        <v>0</v>
      </c>
      <c r="BL347" s="3" t="s">
        <v>147</v>
      </c>
      <c r="BM347" s="172" t="s">
        <v>782</v>
      </c>
    </row>
    <row r="348" s="27" customFormat="true" ht="24.15" hidden="false" customHeight="true" outlineLevel="0" collapsed="false">
      <c r="A348" s="22"/>
      <c r="B348" s="160"/>
      <c r="C348" s="204" t="s">
        <v>783</v>
      </c>
      <c r="D348" s="161" t="s">
        <v>128</v>
      </c>
      <c r="E348" s="162" t="s">
        <v>784</v>
      </c>
      <c r="F348" s="163" t="s">
        <v>785</v>
      </c>
      <c r="G348" s="164" t="s">
        <v>145</v>
      </c>
      <c r="H348" s="165" t="n">
        <v>6.663</v>
      </c>
      <c r="I348" s="166"/>
      <c r="J348" s="167" t="n">
        <f aca="false">ROUND(I348*H348,2)</f>
        <v>0</v>
      </c>
      <c r="K348" s="163" t="s">
        <v>146</v>
      </c>
      <c r="L348" s="23"/>
      <c r="M348" s="168"/>
      <c r="N348" s="169" t="s">
        <v>40</v>
      </c>
      <c r="O348" s="60"/>
      <c r="P348" s="170" t="n">
        <f aca="false">O348*H348</f>
        <v>0</v>
      </c>
      <c r="Q348" s="170" t="n">
        <v>0.0015</v>
      </c>
      <c r="R348" s="170" t="n">
        <f aca="false">Q348*H348</f>
        <v>0.0099945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147</v>
      </c>
      <c r="AT348" s="172" t="s">
        <v>128</v>
      </c>
      <c r="AU348" s="172" t="s">
        <v>133</v>
      </c>
      <c r="AY348" s="3" t="s">
        <v>126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133</v>
      </c>
      <c r="BK348" s="173" t="n">
        <f aca="false">ROUND(I348*H348,2)</f>
        <v>0</v>
      </c>
      <c r="BL348" s="3" t="s">
        <v>147</v>
      </c>
      <c r="BM348" s="172" t="s">
        <v>786</v>
      </c>
    </row>
    <row r="349" s="174" customFormat="true" ht="12.8" hidden="false" customHeight="false" outlineLevel="0" collapsed="false">
      <c r="B349" s="175"/>
      <c r="D349" s="176" t="s">
        <v>135</v>
      </c>
      <c r="E349" s="177"/>
      <c r="F349" s="178" t="s">
        <v>787</v>
      </c>
      <c r="H349" s="179" t="n">
        <v>6.663</v>
      </c>
      <c r="I349" s="180"/>
      <c r="L349" s="175"/>
      <c r="M349" s="181"/>
      <c r="N349" s="182"/>
      <c r="O349" s="182"/>
      <c r="P349" s="182"/>
      <c r="Q349" s="182"/>
      <c r="R349" s="182"/>
      <c r="S349" s="182"/>
      <c r="T349" s="183"/>
      <c r="AT349" s="177" t="s">
        <v>135</v>
      </c>
      <c r="AU349" s="177" t="s">
        <v>133</v>
      </c>
      <c r="AV349" s="174" t="s">
        <v>133</v>
      </c>
      <c r="AW349" s="174" t="s">
        <v>31</v>
      </c>
      <c r="AX349" s="174" t="s">
        <v>79</v>
      </c>
      <c r="AY349" s="177" t="s">
        <v>126</v>
      </c>
    </row>
    <row r="350" s="146" customFormat="true" ht="22.8" hidden="false" customHeight="true" outlineLevel="0" collapsed="false">
      <c r="B350" s="147"/>
      <c r="D350" s="148" t="s">
        <v>73</v>
      </c>
      <c r="E350" s="158" t="s">
        <v>788</v>
      </c>
      <c r="F350" s="158" t="s">
        <v>789</v>
      </c>
      <c r="I350" s="150"/>
      <c r="J350" s="159" t="n">
        <f aca="false">BK350</f>
        <v>0</v>
      </c>
      <c r="L350" s="147"/>
      <c r="M350" s="152"/>
      <c r="N350" s="153"/>
      <c r="O350" s="153"/>
      <c r="P350" s="154" t="n">
        <f aca="false">SUM(P351:P364)</f>
        <v>0</v>
      </c>
      <c r="Q350" s="153"/>
      <c r="R350" s="154" t="n">
        <f aca="false">SUM(R351:R364)</f>
        <v>0.0214772</v>
      </c>
      <c r="S350" s="153"/>
      <c r="T350" s="155" t="n">
        <f aca="false">SUM(T351:T364)</f>
        <v>0.005</v>
      </c>
      <c r="AR350" s="148" t="s">
        <v>133</v>
      </c>
      <c r="AT350" s="156" t="s">
        <v>73</v>
      </c>
      <c r="AU350" s="156" t="s">
        <v>79</v>
      </c>
      <c r="AY350" s="148" t="s">
        <v>126</v>
      </c>
      <c r="BK350" s="157" t="n">
        <f aca="false">SUM(BK351:BK364)</f>
        <v>0</v>
      </c>
    </row>
    <row r="351" s="27" customFormat="true" ht="24.15" hidden="false" customHeight="true" outlineLevel="0" collapsed="false">
      <c r="A351" s="22"/>
      <c r="B351" s="160"/>
      <c r="C351" s="204" t="s">
        <v>790</v>
      </c>
      <c r="D351" s="161" t="s">
        <v>128</v>
      </c>
      <c r="E351" s="162" t="s">
        <v>791</v>
      </c>
      <c r="F351" s="163" t="s">
        <v>792</v>
      </c>
      <c r="G351" s="164" t="s">
        <v>214</v>
      </c>
      <c r="H351" s="165" t="n">
        <v>5</v>
      </c>
      <c r="I351" s="166"/>
      <c r="J351" s="167" t="n">
        <f aca="false">ROUND(I351*H351,2)</f>
        <v>0</v>
      </c>
      <c r="K351" s="163" t="s">
        <v>146</v>
      </c>
      <c r="L351" s="23"/>
      <c r="M351" s="168"/>
      <c r="N351" s="169" t="s">
        <v>40</v>
      </c>
      <c r="O351" s="60"/>
      <c r="P351" s="170" t="n">
        <f aca="false">O351*H351</f>
        <v>0</v>
      </c>
      <c r="Q351" s="170" t="n">
        <v>0</v>
      </c>
      <c r="R351" s="170" t="n">
        <f aca="false">Q351*H351</f>
        <v>0</v>
      </c>
      <c r="S351" s="170" t="n">
        <v>0.001</v>
      </c>
      <c r="T351" s="171" t="n">
        <f aca="false">S351*H351</f>
        <v>0.005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147</v>
      </c>
      <c r="AT351" s="172" t="s">
        <v>128</v>
      </c>
      <c r="AU351" s="172" t="s">
        <v>133</v>
      </c>
      <c r="AY351" s="3" t="s">
        <v>126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133</v>
      </c>
      <c r="BK351" s="173" t="n">
        <f aca="false">ROUND(I351*H351,2)</f>
        <v>0</v>
      </c>
      <c r="BL351" s="3" t="s">
        <v>147</v>
      </c>
      <c r="BM351" s="172" t="s">
        <v>793</v>
      </c>
    </row>
    <row r="352" s="174" customFormat="true" ht="12.8" hidden="false" customHeight="false" outlineLevel="0" collapsed="false">
      <c r="B352" s="175"/>
      <c r="D352" s="176" t="s">
        <v>135</v>
      </c>
      <c r="E352" s="177"/>
      <c r="F352" s="178" t="s">
        <v>154</v>
      </c>
      <c r="H352" s="179" t="n">
        <v>5</v>
      </c>
      <c r="I352" s="180"/>
      <c r="L352" s="175"/>
      <c r="M352" s="181"/>
      <c r="N352" s="182"/>
      <c r="O352" s="182"/>
      <c r="P352" s="182"/>
      <c r="Q352" s="182"/>
      <c r="R352" s="182"/>
      <c r="S352" s="182"/>
      <c r="T352" s="183"/>
      <c r="AT352" s="177" t="s">
        <v>135</v>
      </c>
      <c r="AU352" s="177" t="s">
        <v>133</v>
      </c>
      <c r="AV352" s="174" t="s">
        <v>133</v>
      </c>
      <c r="AW352" s="174" t="s">
        <v>31</v>
      </c>
      <c r="AX352" s="174" t="s">
        <v>79</v>
      </c>
      <c r="AY352" s="177" t="s">
        <v>126</v>
      </c>
    </row>
    <row r="353" s="27" customFormat="true" ht="24.15" hidden="false" customHeight="true" outlineLevel="0" collapsed="false">
      <c r="A353" s="22"/>
      <c r="B353" s="160"/>
      <c r="C353" s="204" t="s">
        <v>794</v>
      </c>
      <c r="D353" s="161" t="s">
        <v>128</v>
      </c>
      <c r="E353" s="162" t="s">
        <v>795</v>
      </c>
      <c r="F353" s="163" t="s">
        <v>796</v>
      </c>
      <c r="G353" s="164" t="s">
        <v>214</v>
      </c>
      <c r="H353" s="165" t="n">
        <v>20.62</v>
      </c>
      <c r="I353" s="166"/>
      <c r="J353" s="167" t="n">
        <f aca="false">ROUND(I353*H353,2)</f>
        <v>0</v>
      </c>
      <c r="K353" s="163" t="s">
        <v>146</v>
      </c>
      <c r="L353" s="23"/>
      <c r="M353" s="168"/>
      <c r="N353" s="169" t="s">
        <v>40</v>
      </c>
      <c r="O353" s="60"/>
      <c r="P353" s="170" t="n">
        <f aca="false">O353*H353</f>
        <v>0</v>
      </c>
      <c r="Q353" s="170" t="n">
        <v>1E-005</v>
      </c>
      <c r="R353" s="170" t="n">
        <f aca="false">Q353*H353</f>
        <v>0.0002062</v>
      </c>
      <c r="S353" s="170" t="n">
        <v>0</v>
      </c>
      <c r="T353" s="17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147</v>
      </c>
      <c r="AT353" s="172" t="s">
        <v>128</v>
      </c>
      <c r="AU353" s="172" t="s">
        <v>133</v>
      </c>
      <c r="AY353" s="3" t="s">
        <v>126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133</v>
      </c>
      <c r="BK353" s="173" t="n">
        <f aca="false">ROUND(I353*H353,2)</f>
        <v>0</v>
      </c>
      <c r="BL353" s="3" t="s">
        <v>147</v>
      </c>
      <c r="BM353" s="172" t="s">
        <v>797</v>
      </c>
    </row>
    <row r="354" s="174" customFormat="true" ht="12.8" hidden="false" customHeight="false" outlineLevel="0" collapsed="false">
      <c r="B354" s="175"/>
      <c r="D354" s="176" t="s">
        <v>135</v>
      </c>
      <c r="E354" s="177"/>
      <c r="F354" s="178" t="s">
        <v>798</v>
      </c>
      <c r="H354" s="179" t="n">
        <v>20.62</v>
      </c>
      <c r="I354" s="180"/>
      <c r="L354" s="175"/>
      <c r="M354" s="181"/>
      <c r="N354" s="182"/>
      <c r="O354" s="182"/>
      <c r="P354" s="182"/>
      <c r="Q354" s="182"/>
      <c r="R354" s="182"/>
      <c r="S354" s="182"/>
      <c r="T354" s="183"/>
      <c r="AT354" s="177" t="s">
        <v>135</v>
      </c>
      <c r="AU354" s="177" t="s">
        <v>133</v>
      </c>
      <c r="AV354" s="174" t="s">
        <v>133</v>
      </c>
      <c r="AW354" s="174" t="s">
        <v>31</v>
      </c>
      <c r="AX354" s="174" t="s">
        <v>79</v>
      </c>
      <c r="AY354" s="177" t="s">
        <v>126</v>
      </c>
    </row>
    <row r="355" s="27" customFormat="true" ht="16.5" hidden="false" customHeight="true" outlineLevel="0" collapsed="false">
      <c r="A355" s="22"/>
      <c r="B355" s="160"/>
      <c r="C355" s="205" t="s">
        <v>799</v>
      </c>
      <c r="D355" s="194" t="s">
        <v>515</v>
      </c>
      <c r="E355" s="195" t="s">
        <v>800</v>
      </c>
      <c r="F355" s="196" t="s">
        <v>801</v>
      </c>
      <c r="G355" s="197" t="s">
        <v>214</v>
      </c>
      <c r="H355" s="198" t="n">
        <v>22.27</v>
      </c>
      <c r="I355" s="199"/>
      <c r="J355" s="200" t="n">
        <f aca="false">ROUND(I355*H355,2)</f>
        <v>0</v>
      </c>
      <c r="K355" s="196" t="s">
        <v>146</v>
      </c>
      <c r="L355" s="201"/>
      <c r="M355" s="202"/>
      <c r="N355" s="203" t="s">
        <v>40</v>
      </c>
      <c r="O355" s="60"/>
      <c r="P355" s="170" t="n">
        <f aca="false">O355*H355</f>
        <v>0</v>
      </c>
      <c r="Q355" s="170" t="n">
        <v>0.0002</v>
      </c>
      <c r="R355" s="170" t="n">
        <f aca="false">Q355*H355</f>
        <v>0.004454</v>
      </c>
      <c r="S355" s="170" t="n">
        <v>0</v>
      </c>
      <c r="T355" s="171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291</v>
      </c>
      <c r="AT355" s="172" t="s">
        <v>515</v>
      </c>
      <c r="AU355" s="172" t="s">
        <v>133</v>
      </c>
      <c r="AY355" s="3" t="s">
        <v>126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133</v>
      </c>
      <c r="BK355" s="173" t="n">
        <f aca="false">ROUND(I355*H355,2)</f>
        <v>0</v>
      </c>
      <c r="BL355" s="3" t="s">
        <v>147</v>
      </c>
      <c r="BM355" s="172" t="s">
        <v>802</v>
      </c>
    </row>
    <row r="356" s="174" customFormat="true" ht="12.8" hidden="false" customHeight="false" outlineLevel="0" collapsed="false">
      <c r="B356" s="175"/>
      <c r="D356" s="176" t="s">
        <v>135</v>
      </c>
      <c r="F356" s="178" t="s">
        <v>803</v>
      </c>
      <c r="H356" s="179" t="n">
        <v>22.27</v>
      </c>
      <c r="I356" s="180"/>
      <c r="L356" s="175"/>
      <c r="M356" s="181"/>
      <c r="N356" s="182"/>
      <c r="O356" s="182"/>
      <c r="P356" s="182"/>
      <c r="Q356" s="182"/>
      <c r="R356" s="182"/>
      <c r="S356" s="182"/>
      <c r="T356" s="183"/>
      <c r="AT356" s="177" t="s">
        <v>135</v>
      </c>
      <c r="AU356" s="177" t="s">
        <v>133</v>
      </c>
      <c r="AV356" s="174" t="s">
        <v>133</v>
      </c>
      <c r="AW356" s="174" t="s">
        <v>2</v>
      </c>
      <c r="AX356" s="174" t="s">
        <v>79</v>
      </c>
      <c r="AY356" s="177" t="s">
        <v>126</v>
      </c>
    </row>
    <row r="357" s="27" customFormat="true" ht="24.15" hidden="false" customHeight="true" outlineLevel="0" collapsed="false">
      <c r="A357" s="22"/>
      <c r="B357" s="160"/>
      <c r="C357" s="204" t="s">
        <v>804</v>
      </c>
      <c r="D357" s="161" t="s">
        <v>128</v>
      </c>
      <c r="E357" s="162" t="s">
        <v>805</v>
      </c>
      <c r="F357" s="163" t="s">
        <v>806</v>
      </c>
      <c r="G357" s="164" t="s">
        <v>145</v>
      </c>
      <c r="H357" s="165" t="n">
        <v>25.1</v>
      </c>
      <c r="I357" s="166"/>
      <c r="J357" s="167" t="n">
        <f aca="false">ROUND(I357*H357,2)</f>
        <v>0</v>
      </c>
      <c r="K357" s="163" t="s">
        <v>146</v>
      </c>
      <c r="L357" s="23"/>
      <c r="M357" s="168"/>
      <c r="N357" s="169" t="s">
        <v>40</v>
      </c>
      <c r="O357" s="60"/>
      <c r="P357" s="170" t="n">
        <f aca="false">O357*H357</f>
        <v>0</v>
      </c>
      <c r="Q357" s="170" t="n">
        <v>8E-005</v>
      </c>
      <c r="R357" s="170" t="n">
        <f aca="false">Q357*H357</f>
        <v>0.002008</v>
      </c>
      <c r="S357" s="170" t="n">
        <v>0</v>
      </c>
      <c r="T357" s="171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147</v>
      </c>
      <c r="AT357" s="172" t="s">
        <v>128</v>
      </c>
      <c r="AU357" s="172" t="s">
        <v>133</v>
      </c>
      <c r="AY357" s="3" t="s">
        <v>126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133</v>
      </c>
      <c r="BK357" s="173" t="n">
        <f aca="false">ROUND(I357*H357,2)</f>
        <v>0</v>
      </c>
      <c r="BL357" s="3" t="s">
        <v>147</v>
      </c>
      <c r="BM357" s="172" t="s">
        <v>807</v>
      </c>
    </row>
    <row r="358" s="174" customFormat="true" ht="12.8" hidden="false" customHeight="false" outlineLevel="0" collapsed="false">
      <c r="B358" s="175"/>
      <c r="D358" s="176" t="s">
        <v>135</v>
      </c>
      <c r="E358" s="177"/>
      <c r="F358" s="178" t="s">
        <v>808</v>
      </c>
      <c r="H358" s="179" t="n">
        <v>25.1</v>
      </c>
      <c r="I358" s="180"/>
      <c r="L358" s="175"/>
      <c r="M358" s="181"/>
      <c r="N358" s="182"/>
      <c r="O358" s="182"/>
      <c r="P358" s="182"/>
      <c r="Q358" s="182"/>
      <c r="R358" s="182"/>
      <c r="S358" s="182"/>
      <c r="T358" s="183"/>
      <c r="AT358" s="177" t="s">
        <v>135</v>
      </c>
      <c r="AU358" s="177" t="s">
        <v>133</v>
      </c>
      <c r="AV358" s="174" t="s">
        <v>133</v>
      </c>
      <c r="AW358" s="174" t="s">
        <v>31</v>
      </c>
      <c r="AX358" s="174" t="s">
        <v>79</v>
      </c>
      <c r="AY358" s="177" t="s">
        <v>126</v>
      </c>
    </row>
    <row r="359" s="27" customFormat="true" ht="24.15" hidden="false" customHeight="true" outlineLevel="0" collapsed="false">
      <c r="A359" s="22"/>
      <c r="B359" s="160"/>
      <c r="C359" s="204" t="s">
        <v>809</v>
      </c>
      <c r="D359" s="161" t="s">
        <v>128</v>
      </c>
      <c r="E359" s="162" t="s">
        <v>810</v>
      </c>
      <c r="F359" s="163" t="s">
        <v>811</v>
      </c>
      <c r="G359" s="164" t="s">
        <v>145</v>
      </c>
      <c r="H359" s="165" t="n">
        <v>25.1</v>
      </c>
      <c r="I359" s="166"/>
      <c r="J359" s="167" t="n">
        <f aca="false">ROUND(I359*H359,2)</f>
        <v>0</v>
      </c>
      <c r="K359" s="163" t="s">
        <v>146</v>
      </c>
      <c r="L359" s="23"/>
      <c r="M359" s="168"/>
      <c r="N359" s="169" t="s">
        <v>40</v>
      </c>
      <c r="O359" s="60"/>
      <c r="P359" s="170" t="n">
        <f aca="false">O359*H359</f>
        <v>0</v>
      </c>
      <c r="Q359" s="170" t="n">
        <v>0.00017</v>
      </c>
      <c r="R359" s="170" t="n">
        <f aca="false">Q359*H359</f>
        <v>0.004267</v>
      </c>
      <c r="S359" s="170" t="n">
        <v>0</v>
      </c>
      <c r="T359" s="171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147</v>
      </c>
      <c r="AT359" s="172" t="s">
        <v>128</v>
      </c>
      <c r="AU359" s="172" t="s">
        <v>133</v>
      </c>
      <c r="AY359" s="3" t="s">
        <v>126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133</v>
      </c>
      <c r="BK359" s="173" t="n">
        <f aca="false">ROUND(I359*H359,2)</f>
        <v>0</v>
      </c>
      <c r="BL359" s="3" t="s">
        <v>147</v>
      </c>
      <c r="BM359" s="172" t="s">
        <v>812</v>
      </c>
    </row>
    <row r="360" s="27" customFormat="true" ht="16.5" hidden="false" customHeight="true" outlineLevel="0" collapsed="false">
      <c r="A360" s="22"/>
      <c r="B360" s="160"/>
      <c r="C360" s="204" t="s">
        <v>813</v>
      </c>
      <c r="D360" s="161" t="s">
        <v>128</v>
      </c>
      <c r="E360" s="162" t="s">
        <v>814</v>
      </c>
      <c r="F360" s="163" t="s">
        <v>815</v>
      </c>
      <c r="G360" s="164" t="s">
        <v>145</v>
      </c>
      <c r="H360" s="165" t="n">
        <v>25.1</v>
      </c>
      <c r="I360" s="166"/>
      <c r="J360" s="167" t="n">
        <f aca="false">ROUND(I360*H360,2)</f>
        <v>0</v>
      </c>
      <c r="K360" s="163" t="s">
        <v>146</v>
      </c>
      <c r="L360" s="23"/>
      <c r="M360" s="168"/>
      <c r="N360" s="169" t="s">
        <v>40</v>
      </c>
      <c r="O360" s="60"/>
      <c r="P360" s="170" t="n">
        <f aca="false">O360*H360</f>
        <v>0</v>
      </c>
      <c r="Q360" s="170" t="n">
        <v>0</v>
      </c>
      <c r="R360" s="170" t="n">
        <f aca="false">Q360*H360</f>
        <v>0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147</v>
      </c>
      <c r="AT360" s="172" t="s">
        <v>128</v>
      </c>
      <c r="AU360" s="172" t="s">
        <v>133</v>
      </c>
      <c r="AY360" s="3" t="s">
        <v>126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133</v>
      </c>
      <c r="BK360" s="173" t="n">
        <f aca="false">ROUND(I360*H360,2)</f>
        <v>0</v>
      </c>
      <c r="BL360" s="3" t="s">
        <v>147</v>
      </c>
      <c r="BM360" s="172" t="s">
        <v>816</v>
      </c>
    </row>
    <row r="361" s="27" customFormat="true" ht="16.5" hidden="false" customHeight="true" outlineLevel="0" collapsed="false">
      <c r="A361" s="22"/>
      <c r="B361" s="160"/>
      <c r="C361" s="204" t="s">
        <v>817</v>
      </c>
      <c r="D361" s="161" t="s">
        <v>128</v>
      </c>
      <c r="E361" s="162" t="s">
        <v>818</v>
      </c>
      <c r="F361" s="163" t="s">
        <v>819</v>
      </c>
      <c r="G361" s="164" t="s">
        <v>145</v>
      </c>
      <c r="H361" s="165" t="n">
        <v>25.1</v>
      </c>
      <c r="I361" s="166"/>
      <c r="J361" s="167" t="n">
        <f aca="false">ROUND(I361*H361,2)</f>
        <v>0</v>
      </c>
      <c r="K361" s="163" t="s">
        <v>146</v>
      </c>
      <c r="L361" s="23"/>
      <c r="M361" s="168"/>
      <c r="N361" s="169" t="s">
        <v>40</v>
      </c>
      <c r="O361" s="60"/>
      <c r="P361" s="170" t="n">
        <f aca="false">O361*H361</f>
        <v>0</v>
      </c>
      <c r="Q361" s="170" t="n">
        <v>0.00026</v>
      </c>
      <c r="R361" s="170" t="n">
        <f aca="false">Q361*H361</f>
        <v>0.006526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147</v>
      </c>
      <c r="AT361" s="172" t="s">
        <v>128</v>
      </c>
      <c r="AU361" s="172" t="s">
        <v>133</v>
      </c>
      <c r="AY361" s="3" t="s">
        <v>126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133</v>
      </c>
      <c r="BK361" s="173" t="n">
        <f aca="false">ROUND(I361*H361,2)</f>
        <v>0</v>
      </c>
      <c r="BL361" s="3" t="s">
        <v>147</v>
      </c>
      <c r="BM361" s="172" t="s">
        <v>820</v>
      </c>
    </row>
    <row r="362" s="27" customFormat="true" ht="24.15" hidden="false" customHeight="true" outlineLevel="0" collapsed="false">
      <c r="A362" s="22"/>
      <c r="B362" s="160"/>
      <c r="C362" s="204" t="s">
        <v>821</v>
      </c>
      <c r="D362" s="161" t="s">
        <v>128</v>
      </c>
      <c r="E362" s="162" t="s">
        <v>822</v>
      </c>
      <c r="F362" s="163" t="s">
        <v>823</v>
      </c>
      <c r="G362" s="164" t="s">
        <v>145</v>
      </c>
      <c r="H362" s="165" t="n">
        <v>25.1</v>
      </c>
      <c r="I362" s="166"/>
      <c r="J362" s="167" t="n">
        <f aca="false">ROUND(I362*H362,2)</f>
        <v>0</v>
      </c>
      <c r="K362" s="163" t="s">
        <v>146</v>
      </c>
      <c r="L362" s="23"/>
      <c r="M362" s="168"/>
      <c r="N362" s="169" t="s">
        <v>40</v>
      </c>
      <c r="O362" s="60"/>
      <c r="P362" s="170" t="n">
        <f aca="false">O362*H362</f>
        <v>0</v>
      </c>
      <c r="Q362" s="170" t="n">
        <v>0.00015</v>
      </c>
      <c r="R362" s="170" t="n">
        <f aca="false">Q362*H362</f>
        <v>0.003765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147</v>
      </c>
      <c r="AT362" s="172" t="s">
        <v>128</v>
      </c>
      <c r="AU362" s="172" t="s">
        <v>133</v>
      </c>
      <c r="AY362" s="3" t="s">
        <v>126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133</v>
      </c>
      <c r="BK362" s="173" t="n">
        <f aca="false">ROUND(I362*H362,2)</f>
        <v>0</v>
      </c>
      <c r="BL362" s="3" t="s">
        <v>147</v>
      </c>
      <c r="BM362" s="172" t="s">
        <v>824</v>
      </c>
    </row>
    <row r="363" s="27" customFormat="true" ht="24.15" hidden="false" customHeight="true" outlineLevel="0" collapsed="false">
      <c r="A363" s="22"/>
      <c r="B363" s="160"/>
      <c r="C363" s="204" t="s">
        <v>825</v>
      </c>
      <c r="D363" s="161" t="s">
        <v>128</v>
      </c>
      <c r="E363" s="162" t="s">
        <v>826</v>
      </c>
      <c r="F363" s="163" t="s">
        <v>827</v>
      </c>
      <c r="G363" s="164" t="s">
        <v>145</v>
      </c>
      <c r="H363" s="165" t="n">
        <v>25.1</v>
      </c>
      <c r="I363" s="166"/>
      <c r="J363" s="167" t="n">
        <f aca="false">ROUND(I363*H363,2)</f>
        <v>0</v>
      </c>
      <c r="K363" s="163" t="s">
        <v>146</v>
      </c>
      <c r="L363" s="23"/>
      <c r="M363" s="168"/>
      <c r="N363" s="169" t="s">
        <v>40</v>
      </c>
      <c r="O363" s="60"/>
      <c r="P363" s="170" t="n">
        <f aca="false">O363*H363</f>
        <v>0</v>
      </c>
      <c r="Q363" s="170" t="n">
        <v>1E-005</v>
      </c>
      <c r="R363" s="170" t="n">
        <f aca="false">Q363*H363</f>
        <v>0.000251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147</v>
      </c>
      <c r="AT363" s="172" t="s">
        <v>128</v>
      </c>
      <c r="AU363" s="172" t="s">
        <v>133</v>
      </c>
      <c r="AY363" s="3" t="s">
        <v>126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133</v>
      </c>
      <c r="BK363" s="173" t="n">
        <f aca="false">ROUND(I363*H363,2)</f>
        <v>0</v>
      </c>
      <c r="BL363" s="3" t="s">
        <v>147</v>
      </c>
      <c r="BM363" s="172" t="s">
        <v>828</v>
      </c>
    </row>
    <row r="364" s="27" customFormat="true" ht="24.15" hidden="false" customHeight="true" outlineLevel="0" collapsed="false">
      <c r="A364" s="22"/>
      <c r="B364" s="160"/>
      <c r="C364" s="204" t="s">
        <v>829</v>
      </c>
      <c r="D364" s="161" t="s">
        <v>128</v>
      </c>
      <c r="E364" s="162" t="s">
        <v>830</v>
      </c>
      <c r="F364" s="163" t="s">
        <v>831</v>
      </c>
      <c r="G364" s="164" t="s">
        <v>353</v>
      </c>
      <c r="H364" s="193"/>
      <c r="I364" s="166"/>
      <c r="J364" s="167" t="n">
        <f aca="false">ROUND(I364*H364,2)</f>
        <v>0</v>
      </c>
      <c r="K364" s="163" t="s">
        <v>146</v>
      </c>
      <c r="L364" s="23"/>
      <c r="M364" s="168"/>
      <c r="N364" s="169" t="s">
        <v>40</v>
      </c>
      <c r="O364" s="60"/>
      <c r="P364" s="170" t="n">
        <f aca="false">O364*H364</f>
        <v>0</v>
      </c>
      <c r="Q364" s="170" t="n">
        <v>0</v>
      </c>
      <c r="R364" s="170" t="n">
        <f aca="false">Q364*H364</f>
        <v>0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147</v>
      </c>
      <c r="AT364" s="172" t="s">
        <v>128</v>
      </c>
      <c r="AU364" s="172" t="s">
        <v>133</v>
      </c>
      <c r="AY364" s="3" t="s">
        <v>126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133</v>
      </c>
      <c r="BK364" s="173" t="n">
        <f aca="false">ROUND(I364*H364,2)</f>
        <v>0</v>
      </c>
      <c r="BL364" s="3" t="s">
        <v>147</v>
      </c>
      <c r="BM364" s="172" t="s">
        <v>832</v>
      </c>
    </row>
    <row r="365" s="146" customFormat="true" ht="22.8" hidden="false" customHeight="true" outlineLevel="0" collapsed="false">
      <c r="B365" s="147"/>
      <c r="D365" s="148" t="s">
        <v>73</v>
      </c>
      <c r="E365" s="158" t="s">
        <v>833</v>
      </c>
      <c r="F365" s="158" t="s">
        <v>834</v>
      </c>
      <c r="I365" s="150"/>
      <c r="J365" s="159" t="n">
        <f aca="false">BK365</f>
        <v>0</v>
      </c>
      <c r="L365" s="147"/>
      <c r="M365" s="152"/>
      <c r="N365" s="153"/>
      <c r="O365" s="153"/>
      <c r="P365" s="154" t="n">
        <f aca="false">SUM(P366:P373)</f>
        <v>0</v>
      </c>
      <c r="Q365" s="153"/>
      <c r="R365" s="154" t="n">
        <f aca="false">SUM(R366:R373)</f>
        <v>0.0001682</v>
      </c>
      <c r="S365" s="153"/>
      <c r="T365" s="155" t="n">
        <f aca="false">SUM(T366:T373)</f>
        <v>0.067784</v>
      </c>
      <c r="AR365" s="148" t="s">
        <v>133</v>
      </c>
      <c r="AT365" s="156" t="s">
        <v>73</v>
      </c>
      <c r="AU365" s="156" t="s">
        <v>79</v>
      </c>
      <c r="AY365" s="148" t="s">
        <v>126</v>
      </c>
      <c r="BK365" s="157" t="n">
        <f aca="false">SUM(BK366:BK373)</f>
        <v>0</v>
      </c>
    </row>
    <row r="366" s="27" customFormat="true" ht="24.15" hidden="false" customHeight="true" outlineLevel="0" collapsed="false">
      <c r="A366" s="22"/>
      <c r="B366" s="160"/>
      <c r="C366" s="204" t="s">
        <v>835</v>
      </c>
      <c r="D366" s="161" t="s">
        <v>128</v>
      </c>
      <c r="E366" s="162" t="s">
        <v>836</v>
      </c>
      <c r="F366" s="163" t="s">
        <v>837</v>
      </c>
      <c r="G366" s="164" t="s">
        <v>145</v>
      </c>
      <c r="H366" s="165" t="n">
        <v>25.1</v>
      </c>
      <c r="I366" s="166"/>
      <c r="J366" s="167" t="n">
        <f aca="false">ROUND(I366*H366,2)</f>
        <v>0</v>
      </c>
      <c r="K366" s="163" t="s">
        <v>146</v>
      </c>
      <c r="L366" s="23"/>
      <c r="M366" s="168"/>
      <c r="N366" s="169" t="s">
        <v>40</v>
      </c>
      <c r="O366" s="60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147</v>
      </c>
      <c r="AT366" s="172" t="s">
        <v>128</v>
      </c>
      <c r="AU366" s="172" t="s">
        <v>133</v>
      </c>
      <c r="AY366" s="3" t="s">
        <v>126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133</v>
      </c>
      <c r="BK366" s="173" t="n">
        <f aca="false">ROUND(I366*H366,2)</f>
        <v>0</v>
      </c>
      <c r="BL366" s="3" t="s">
        <v>147</v>
      </c>
      <c r="BM366" s="172" t="s">
        <v>838</v>
      </c>
    </row>
    <row r="367" s="174" customFormat="true" ht="12.8" hidden="false" customHeight="false" outlineLevel="0" collapsed="false">
      <c r="B367" s="175"/>
      <c r="D367" s="176" t="s">
        <v>135</v>
      </c>
      <c r="E367" s="177"/>
      <c r="F367" s="178" t="s">
        <v>839</v>
      </c>
      <c r="H367" s="179" t="n">
        <v>25.1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135</v>
      </c>
      <c r="AU367" s="177" t="s">
        <v>133</v>
      </c>
      <c r="AV367" s="174" t="s">
        <v>133</v>
      </c>
      <c r="AW367" s="174" t="s">
        <v>31</v>
      </c>
      <c r="AX367" s="174" t="s">
        <v>79</v>
      </c>
      <c r="AY367" s="177" t="s">
        <v>126</v>
      </c>
    </row>
    <row r="368" s="27" customFormat="true" ht="21.75" hidden="false" customHeight="true" outlineLevel="0" collapsed="false">
      <c r="A368" s="22"/>
      <c r="B368" s="160"/>
      <c r="C368" s="204" t="s">
        <v>840</v>
      </c>
      <c r="D368" s="161" t="s">
        <v>128</v>
      </c>
      <c r="E368" s="162" t="s">
        <v>841</v>
      </c>
      <c r="F368" s="163" t="s">
        <v>842</v>
      </c>
      <c r="G368" s="164" t="s">
        <v>145</v>
      </c>
      <c r="H368" s="165" t="n">
        <v>25.1</v>
      </c>
      <c r="I368" s="166"/>
      <c r="J368" s="167" t="n">
        <f aca="false">ROUND(I368*H368,2)</f>
        <v>0</v>
      </c>
      <c r="K368" s="163" t="s">
        <v>146</v>
      </c>
      <c r="L368" s="23"/>
      <c r="M368" s="168"/>
      <c r="N368" s="169" t="s">
        <v>40</v>
      </c>
      <c r="O368" s="60"/>
      <c r="P368" s="170" t="n">
        <f aca="false">O368*H368</f>
        <v>0</v>
      </c>
      <c r="Q368" s="170" t="n">
        <v>0</v>
      </c>
      <c r="R368" s="170" t="n">
        <f aca="false">Q368*H368</f>
        <v>0</v>
      </c>
      <c r="S368" s="170" t="n">
        <v>0.0025</v>
      </c>
      <c r="T368" s="171" t="n">
        <f aca="false">S368*H368</f>
        <v>0.06275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147</v>
      </c>
      <c r="AT368" s="172" t="s">
        <v>128</v>
      </c>
      <c r="AU368" s="172" t="s">
        <v>133</v>
      </c>
      <c r="AY368" s="3" t="s">
        <v>126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133</v>
      </c>
      <c r="BK368" s="173" t="n">
        <f aca="false">ROUND(I368*H368,2)</f>
        <v>0</v>
      </c>
      <c r="BL368" s="3" t="s">
        <v>147</v>
      </c>
      <c r="BM368" s="172" t="s">
        <v>843</v>
      </c>
    </row>
    <row r="369" s="27" customFormat="true" ht="21.75" hidden="false" customHeight="true" outlineLevel="0" collapsed="false">
      <c r="A369" s="22"/>
      <c r="B369" s="160"/>
      <c r="C369" s="204" t="s">
        <v>844</v>
      </c>
      <c r="D369" s="161" t="s">
        <v>128</v>
      </c>
      <c r="E369" s="162" t="s">
        <v>845</v>
      </c>
      <c r="F369" s="163" t="s">
        <v>846</v>
      </c>
      <c r="G369" s="164" t="s">
        <v>214</v>
      </c>
      <c r="H369" s="165" t="n">
        <v>16.78</v>
      </c>
      <c r="I369" s="166"/>
      <c r="J369" s="167" t="n">
        <f aca="false">ROUND(I369*H369,2)</f>
        <v>0</v>
      </c>
      <c r="K369" s="163" t="s">
        <v>146</v>
      </c>
      <c r="L369" s="23"/>
      <c r="M369" s="168"/>
      <c r="N369" s="169" t="s">
        <v>40</v>
      </c>
      <c r="O369" s="60"/>
      <c r="P369" s="170" t="n">
        <f aca="false">O369*H369</f>
        <v>0</v>
      </c>
      <c r="Q369" s="170" t="n">
        <v>0</v>
      </c>
      <c r="R369" s="170" t="n">
        <f aca="false">Q369*H369</f>
        <v>0</v>
      </c>
      <c r="S369" s="170" t="n">
        <v>0.0003</v>
      </c>
      <c r="T369" s="171" t="n">
        <f aca="false">S369*H369</f>
        <v>0.005034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2" t="s">
        <v>147</v>
      </c>
      <c r="AT369" s="172" t="s">
        <v>128</v>
      </c>
      <c r="AU369" s="172" t="s">
        <v>133</v>
      </c>
      <c r="AY369" s="3" t="s">
        <v>126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3" t="s">
        <v>133</v>
      </c>
      <c r="BK369" s="173" t="n">
        <f aca="false">ROUND(I369*H369,2)</f>
        <v>0</v>
      </c>
      <c r="BL369" s="3" t="s">
        <v>147</v>
      </c>
      <c r="BM369" s="172" t="s">
        <v>847</v>
      </c>
    </row>
    <row r="370" s="174" customFormat="true" ht="12.8" hidden="false" customHeight="false" outlineLevel="0" collapsed="false">
      <c r="B370" s="175"/>
      <c r="D370" s="176" t="s">
        <v>135</v>
      </c>
      <c r="E370" s="177"/>
      <c r="F370" s="178" t="s">
        <v>848</v>
      </c>
      <c r="H370" s="179" t="n">
        <v>16.78</v>
      </c>
      <c r="I370" s="180"/>
      <c r="L370" s="175"/>
      <c r="M370" s="181"/>
      <c r="N370" s="182"/>
      <c r="O370" s="182"/>
      <c r="P370" s="182"/>
      <c r="Q370" s="182"/>
      <c r="R370" s="182"/>
      <c r="S370" s="182"/>
      <c r="T370" s="183"/>
      <c r="AT370" s="177" t="s">
        <v>135</v>
      </c>
      <c r="AU370" s="177" t="s">
        <v>133</v>
      </c>
      <c r="AV370" s="174" t="s">
        <v>133</v>
      </c>
      <c r="AW370" s="174" t="s">
        <v>31</v>
      </c>
      <c r="AX370" s="174" t="s">
        <v>79</v>
      </c>
      <c r="AY370" s="177" t="s">
        <v>126</v>
      </c>
    </row>
    <row r="371" s="27" customFormat="true" ht="16.5" hidden="false" customHeight="true" outlineLevel="0" collapsed="false">
      <c r="A371" s="22"/>
      <c r="B371" s="160"/>
      <c r="C371" s="204" t="s">
        <v>849</v>
      </c>
      <c r="D371" s="161" t="s">
        <v>128</v>
      </c>
      <c r="E371" s="162" t="s">
        <v>850</v>
      </c>
      <c r="F371" s="163" t="s">
        <v>851</v>
      </c>
      <c r="G371" s="164" t="s">
        <v>214</v>
      </c>
      <c r="H371" s="165" t="n">
        <v>16.82</v>
      </c>
      <c r="I371" s="166"/>
      <c r="J371" s="167" t="n">
        <f aca="false">ROUND(I371*H371,2)</f>
        <v>0</v>
      </c>
      <c r="K371" s="163" t="s">
        <v>146</v>
      </c>
      <c r="L371" s="23"/>
      <c r="M371" s="168"/>
      <c r="N371" s="169" t="s">
        <v>40</v>
      </c>
      <c r="O371" s="60"/>
      <c r="P371" s="170" t="n">
        <f aca="false">O371*H371</f>
        <v>0</v>
      </c>
      <c r="Q371" s="170" t="n">
        <v>1E-005</v>
      </c>
      <c r="R371" s="170" t="n">
        <f aca="false">Q371*H371</f>
        <v>0.0001682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147</v>
      </c>
      <c r="AT371" s="172" t="s">
        <v>128</v>
      </c>
      <c r="AU371" s="172" t="s">
        <v>133</v>
      </c>
      <c r="AY371" s="3" t="s">
        <v>126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133</v>
      </c>
      <c r="BK371" s="173" t="n">
        <f aca="false">ROUND(I371*H371,2)</f>
        <v>0</v>
      </c>
      <c r="BL371" s="3" t="s">
        <v>147</v>
      </c>
      <c r="BM371" s="172" t="s">
        <v>852</v>
      </c>
    </row>
    <row r="372" s="174" customFormat="true" ht="12.8" hidden="false" customHeight="false" outlineLevel="0" collapsed="false">
      <c r="B372" s="175"/>
      <c r="D372" s="176" t="s">
        <v>135</v>
      </c>
      <c r="E372" s="177"/>
      <c r="F372" s="178" t="s">
        <v>853</v>
      </c>
      <c r="H372" s="179" t="n">
        <v>16.82</v>
      </c>
      <c r="I372" s="180"/>
      <c r="L372" s="175"/>
      <c r="M372" s="181"/>
      <c r="N372" s="182"/>
      <c r="O372" s="182"/>
      <c r="P372" s="182"/>
      <c r="Q372" s="182"/>
      <c r="R372" s="182"/>
      <c r="S372" s="182"/>
      <c r="T372" s="183"/>
      <c r="AT372" s="177" t="s">
        <v>135</v>
      </c>
      <c r="AU372" s="177" t="s">
        <v>133</v>
      </c>
      <c r="AV372" s="174" t="s">
        <v>133</v>
      </c>
      <c r="AW372" s="174" t="s">
        <v>31</v>
      </c>
      <c r="AX372" s="174" t="s">
        <v>79</v>
      </c>
      <c r="AY372" s="177" t="s">
        <v>126</v>
      </c>
    </row>
    <row r="373" s="27" customFormat="true" ht="24.15" hidden="false" customHeight="true" outlineLevel="0" collapsed="false">
      <c r="A373" s="22"/>
      <c r="B373" s="160"/>
      <c r="C373" s="204" t="s">
        <v>854</v>
      </c>
      <c r="D373" s="161" t="s">
        <v>128</v>
      </c>
      <c r="E373" s="162" t="s">
        <v>855</v>
      </c>
      <c r="F373" s="163" t="s">
        <v>856</v>
      </c>
      <c r="G373" s="164" t="s">
        <v>353</v>
      </c>
      <c r="H373" s="193"/>
      <c r="I373" s="166"/>
      <c r="J373" s="167" t="n">
        <f aca="false">ROUND(I373*H373,2)</f>
        <v>0</v>
      </c>
      <c r="K373" s="163" t="s">
        <v>146</v>
      </c>
      <c r="L373" s="23"/>
      <c r="M373" s="168"/>
      <c r="N373" s="169" t="s">
        <v>40</v>
      </c>
      <c r="O373" s="60"/>
      <c r="P373" s="170" t="n">
        <f aca="false">O373*H373</f>
        <v>0</v>
      </c>
      <c r="Q373" s="170" t="n">
        <v>0</v>
      </c>
      <c r="R373" s="170" t="n">
        <f aca="false">Q373*H373</f>
        <v>0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147</v>
      </c>
      <c r="AT373" s="172" t="s">
        <v>128</v>
      </c>
      <c r="AU373" s="172" t="s">
        <v>133</v>
      </c>
      <c r="AY373" s="3" t="s">
        <v>126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133</v>
      </c>
      <c r="BK373" s="173" t="n">
        <f aca="false">ROUND(I373*H373,2)</f>
        <v>0</v>
      </c>
      <c r="BL373" s="3" t="s">
        <v>147</v>
      </c>
      <c r="BM373" s="172" t="s">
        <v>857</v>
      </c>
    </row>
    <row r="374" s="146" customFormat="true" ht="22.8" hidden="false" customHeight="true" outlineLevel="0" collapsed="false">
      <c r="B374" s="147"/>
      <c r="D374" s="148" t="s">
        <v>73</v>
      </c>
      <c r="E374" s="158" t="s">
        <v>858</v>
      </c>
      <c r="F374" s="158" t="s">
        <v>859</v>
      </c>
      <c r="I374" s="150"/>
      <c r="J374" s="159" t="n">
        <f aca="false">BK374</f>
        <v>0</v>
      </c>
      <c r="L374" s="147"/>
      <c r="M374" s="152"/>
      <c r="N374" s="153"/>
      <c r="O374" s="153"/>
      <c r="P374" s="154" t="n">
        <f aca="false">SUM(P375:P387)</f>
        <v>0</v>
      </c>
      <c r="Q374" s="153"/>
      <c r="R374" s="154" t="n">
        <f aca="false">SUM(R375:R387)</f>
        <v>0.5163865</v>
      </c>
      <c r="S374" s="153"/>
      <c r="T374" s="155" t="n">
        <f aca="false">SUM(T375:T387)</f>
        <v>0</v>
      </c>
      <c r="AR374" s="148" t="s">
        <v>133</v>
      </c>
      <c r="AT374" s="156" t="s">
        <v>73</v>
      </c>
      <c r="AU374" s="156" t="s">
        <v>79</v>
      </c>
      <c r="AY374" s="148" t="s">
        <v>126</v>
      </c>
      <c r="BK374" s="157" t="n">
        <f aca="false">SUM(BK375:BK387)</f>
        <v>0</v>
      </c>
    </row>
    <row r="375" s="27" customFormat="true" ht="33" hidden="false" customHeight="true" outlineLevel="0" collapsed="false">
      <c r="A375" s="22"/>
      <c r="B375" s="160"/>
      <c r="C375" s="204" t="s">
        <v>860</v>
      </c>
      <c r="D375" s="161" t="s">
        <v>128</v>
      </c>
      <c r="E375" s="162" t="s">
        <v>861</v>
      </c>
      <c r="F375" s="163" t="s">
        <v>862</v>
      </c>
      <c r="G375" s="164" t="s">
        <v>145</v>
      </c>
      <c r="H375" s="165" t="n">
        <v>26.595</v>
      </c>
      <c r="I375" s="166"/>
      <c r="J375" s="167" t="n">
        <f aca="false">ROUND(I375*H375,2)</f>
        <v>0</v>
      </c>
      <c r="K375" s="163" t="s">
        <v>146</v>
      </c>
      <c r="L375" s="23"/>
      <c r="M375" s="168"/>
      <c r="N375" s="169" t="s">
        <v>40</v>
      </c>
      <c r="O375" s="60"/>
      <c r="P375" s="170" t="n">
        <f aca="false">O375*H375</f>
        <v>0</v>
      </c>
      <c r="Q375" s="170" t="n">
        <v>0.0053</v>
      </c>
      <c r="R375" s="170" t="n">
        <f aca="false">Q375*H375</f>
        <v>0.1409535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147</v>
      </c>
      <c r="AT375" s="172" t="s">
        <v>128</v>
      </c>
      <c r="AU375" s="172" t="s">
        <v>133</v>
      </c>
      <c r="AY375" s="3" t="s">
        <v>126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133</v>
      </c>
      <c r="BK375" s="173" t="n">
        <f aca="false">ROUND(I375*H375,2)</f>
        <v>0</v>
      </c>
      <c r="BL375" s="3" t="s">
        <v>147</v>
      </c>
      <c r="BM375" s="172" t="s">
        <v>863</v>
      </c>
    </row>
    <row r="376" s="174" customFormat="true" ht="12.8" hidden="false" customHeight="false" outlineLevel="0" collapsed="false">
      <c r="B376" s="175"/>
      <c r="D376" s="176" t="s">
        <v>135</v>
      </c>
      <c r="E376" s="177"/>
      <c r="F376" s="178" t="s">
        <v>864</v>
      </c>
      <c r="H376" s="179" t="n">
        <v>3.06</v>
      </c>
      <c r="I376" s="180"/>
      <c r="L376" s="175"/>
      <c r="M376" s="181"/>
      <c r="N376" s="182"/>
      <c r="O376" s="182"/>
      <c r="P376" s="182"/>
      <c r="Q376" s="182"/>
      <c r="R376" s="182"/>
      <c r="S376" s="182"/>
      <c r="T376" s="183"/>
      <c r="AT376" s="177" t="s">
        <v>135</v>
      </c>
      <c r="AU376" s="177" t="s">
        <v>133</v>
      </c>
      <c r="AV376" s="174" t="s">
        <v>133</v>
      </c>
      <c r="AW376" s="174" t="s">
        <v>31</v>
      </c>
      <c r="AX376" s="174" t="s">
        <v>74</v>
      </c>
      <c r="AY376" s="177" t="s">
        <v>126</v>
      </c>
    </row>
    <row r="377" s="174" customFormat="true" ht="12.8" hidden="false" customHeight="false" outlineLevel="0" collapsed="false">
      <c r="B377" s="175"/>
      <c r="D377" s="176" t="s">
        <v>135</v>
      </c>
      <c r="E377" s="177"/>
      <c r="F377" s="178" t="s">
        <v>865</v>
      </c>
      <c r="H377" s="179" t="n">
        <v>18.285</v>
      </c>
      <c r="I377" s="180"/>
      <c r="L377" s="175"/>
      <c r="M377" s="181"/>
      <c r="N377" s="182"/>
      <c r="O377" s="182"/>
      <c r="P377" s="182"/>
      <c r="Q377" s="182"/>
      <c r="R377" s="182"/>
      <c r="S377" s="182"/>
      <c r="T377" s="183"/>
      <c r="AT377" s="177" t="s">
        <v>135</v>
      </c>
      <c r="AU377" s="177" t="s">
        <v>133</v>
      </c>
      <c r="AV377" s="174" t="s">
        <v>133</v>
      </c>
      <c r="AW377" s="174" t="s">
        <v>31</v>
      </c>
      <c r="AX377" s="174" t="s">
        <v>74</v>
      </c>
      <c r="AY377" s="177" t="s">
        <v>126</v>
      </c>
    </row>
    <row r="378" s="174" customFormat="true" ht="12.8" hidden="false" customHeight="false" outlineLevel="0" collapsed="false">
      <c r="B378" s="175"/>
      <c r="D378" s="176" t="s">
        <v>135</v>
      </c>
      <c r="E378" s="177"/>
      <c r="F378" s="178" t="s">
        <v>866</v>
      </c>
      <c r="H378" s="179" t="n">
        <v>5.25</v>
      </c>
      <c r="I378" s="180"/>
      <c r="L378" s="175"/>
      <c r="M378" s="181"/>
      <c r="N378" s="182"/>
      <c r="O378" s="182"/>
      <c r="P378" s="182"/>
      <c r="Q378" s="182"/>
      <c r="R378" s="182"/>
      <c r="S378" s="182"/>
      <c r="T378" s="183"/>
      <c r="AT378" s="177" t="s">
        <v>135</v>
      </c>
      <c r="AU378" s="177" t="s">
        <v>133</v>
      </c>
      <c r="AV378" s="174" t="s">
        <v>133</v>
      </c>
      <c r="AW378" s="174" t="s">
        <v>31</v>
      </c>
      <c r="AX378" s="174" t="s">
        <v>74</v>
      </c>
      <c r="AY378" s="177" t="s">
        <v>126</v>
      </c>
    </row>
    <row r="379" s="184" customFormat="true" ht="12.8" hidden="false" customHeight="false" outlineLevel="0" collapsed="false">
      <c r="B379" s="185"/>
      <c r="D379" s="176" t="s">
        <v>135</v>
      </c>
      <c r="E379" s="186"/>
      <c r="F379" s="187" t="s">
        <v>161</v>
      </c>
      <c r="H379" s="188" t="n">
        <v>26.595</v>
      </c>
      <c r="I379" s="189"/>
      <c r="L379" s="185"/>
      <c r="M379" s="190"/>
      <c r="N379" s="191"/>
      <c r="O379" s="191"/>
      <c r="P379" s="191"/>
      <c r="Q379" s="191"/>
      <c r="R379" s="191"/>
      <c r="S379" s="191"/>
      <c r="T379" s="192"/>
      <c r="AT379" s="186" t="s">
        <v>135</v>
      </c>
      <c r="AU379" s="186" t="s">
        <v>133</v>
      </c>
      <c r="AV379" s="184" t="s">
        <v>132</v>
      </c>
      <c r="AW379" s="184" t="s">
        <v>31</v>
      </c>
      <c r="AX379" s="184" t="s">
        <v>79</v>
      </c>
      <c r="AY379" s="186" t="s">
        <v>126</v>
      </c>
    </row>
    <row r="380" s="27" customFormat="true" ht="16.5" hidden="false" customHeight="true" outlineLevel="0" collapsed="false">
      <c r="A380" s="22"/>
      <c r="B380" s="160"/>
      <c r="C380" s="205" t="s">
        <v>867</v>
      </c>
      <c r="D380" s="194" t="s">
        <v>515</v>
      </c>
      <c r="E380" s="195" t="s">
        <v>868</v>
      </c>
      <c r="F380" s="196" t="s">
        <v>869</v>
      </c>
      <c r="G380" s="197" t="s">
        <v>145</v>
      </c>
      <c r="H380" s="198" t="n">
        <v>29.255</v>
      </c>
      <c r="I380" s="199"/>
      <c r="J380" s="200" t="n">
        <f aca="false">ROUND(I380*H380,2)</f>
        <v>0</v>
      </c>
      <c r="K380" s="196" t="s">
        <v>146</v>
      </c>
      <c r="L380" s="201"/>
      <c r="M380" s="202"/>
      <c r="N380" s="203" t="s">
        <v>40</v>
      </c>
      <c r="O380" s="60"/>
      <c r="P380" s="170" t="n">
        <f aca="false">O380*H380</f>
        <v>0</v>
      </c>
      <c r="Q380" s="170" t="n">
        <v>0.0126</v>
      </c>
      <c r="R380" s="170" t="n">
        <f aca="false">Q380*H380</f>
        <v>0.368613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291</v>
      </c>
      <c r="AT380" s="172" t="s">
        <v>515</v>
      </c>
      <c r="AU380" s="172" t="s">
        <v>133</v>
      </c>
      <c r="AY380" s="3" t="s">
        <v>126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133</v>
      </c>
      <c r="BK380" s="173" t="n">
        <f aca="false">ROUND(I380*H380,2)</f>
        <v>0</v>
      </c>
      <c r="BL380" s="3" t="s">
        <v>147</v>
      </c>
      <c r="BM380" s="172" t="s">
        <v>870</v>
      </c>
    </row>
    <row r="381" s="174" customFormat="true" ht="12.8" hidden="false" customHeight="false" outlineLevel="0" collapsed="false">
      <c r="B381" s="175"/>
      <c r="D381" s="176" t="s">
        <v>135</v>
      </c>
      <c r="F381" s="178" t="s">
        <v>871</v>
      </c>
      <c r="H381" s="179" t="n">
        <v>29.255</v>
      </c>
      <c r="I381" s="180"/>
      <c r="L381" s="175"/>
      <c r="M381" s="181"/>
      <c r="N381" s="182"/>
      <c r="O381" s="182"/>
      <c r="P381" s="182"/>
      <c r="Q381" s="182"/>
      <c r="R381" s="182"/>
      <c r="S381" s="182"/>
      <c r="T381" s="183"/>
      <c r="AT381" s="177" t="s">
        <v>135</v>
      </c>
      <c r="AU381" s="177" t="s">
        <v>133</v>
      </c>
      <c r="AV381" s="174" t="s">
        <v>133</v>
      </c>
      <c r="AW381" s="174" t="s">
        <v>2</v>
      </c>
      <c r="AX381" s="174" t="s">
        <v>79</v>
      </c>
      <c r="AY381" s="177" t="s">
        <v>126</v>
      </c>
    </row>
    <row r="382" s="27" customFormat="true" ht="24.15" hidden="false" customHeight="true" outlineLevel="0" collapsed="false">
      <c r="A382" s="22"/>
      <c r="B382" s="160"/>
      <c r="C382" s="204" t="s">
        <v>872</v>
      </c>
      <c r="D382" s="161" t="s">
        <v>128</v>
      </c>
      <c r="E382" s="162" t="s">
        <v>873</v>
      </c>
      <c r="F382" s="163" t="s">
        <v>874</v>
      </c>
      <c r="G382" s="164" t="s">
        <v>145</v>
      </c>
      <c r="H382" s="165" t="n">
        <v>26.595</v>
      </c>
      <c r="I382" s="166"/>
      <c r="J382" s="167" t="n">
        <f aca="false">ROUND(I382*H382,2)</f>
        <v>0</v>
      </c>
      <c r="K382" s="163" t="s">
        <v>146</v>
      </c>
      <c r="L382" s="23"/>
      <c r="M382" s="168"/>
      <c r="N382" s="169" t="s">
        <v>40</v>
      </c>
      <c r="O382" s="60"/>
      <c r="P382" s="170" t="n">
        <f aca="false">O382*H382</f>
        <v>0</v>
      </c>
      <c r="Q382" s="170" t="n">
        <v>0</v>
      </c>
      <c r="R382" s="170" t="n">
        <f aca="false">Q382*H382</f>
        <v>0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147</v>
      </c>
      <c r="AT382" s="172" t="s">
        <v>128</v>
      </c>
      <c r="AU382" s="172" t="s">
        <v>133</v>
      </c>
      <c r="AY382" s="3" t="s">
        <v>126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133</v>
      </c>
      <c r="BK382" s="173" t="n">
        <f aca="false">ROUND(I382*H382,2)</f>
        <v>0</v>
      </c>
      <c r="BL382" s="3" t="s">
        <v>147</v>
      </c>
      <c r="BM382" s="172" t="s">
        <v>875</v>
      </c>
    </row>
    <row r="383" s="27" customFormat="true" ht="24.15" hidden="false" customHeight="true" outlineLevel="0" collapsed="false">
      <c r="A383" s="22"/>
      <c r="B383" s="160"/>
      <c r="C383" s="204" t="s">
        <v>876</v>
      </c>
      <c r="D383" s="161" t="s">
        <v>128</v>
      </c>
      <c r="E383" s="162" t="s">
        <v>877</v>
      </c>
      <c r="F383" s="163" t="s">
        <v>878</v>
      </c>
      <c r="G383" s="164" t="s">
        <v>145</v>
      </c>
      <c r="H383" s="165" t="n">
        <v>4</v>
      </c>
      <c r="I383" s="166"/>
      <c r="J383" s="167" t="n">
        <f aca="false">ROUND(I383*H383,2)</f>
        <v>0</v>
      </c>
      <c r="K383" s="163" t="s">
        <v>146</v>
      </c>
      <c r="L383" s="23"/>
      <c r="M383" s="168"/>
      <c r="N383" s="169" t="s">
        <v>40</v>
      </c>
      <c r="O383" s="60"/>
      <c r="P383" s="170" t="n">
        <f aca="false">O383*H383</f>
        <v>0</v>
      </c>
      <c r="Q383" s="170" t="n">
        <v>0</v>
      </c>
      <c r="R383" s="170" t="n">
        <f aca="false">Q383*H383</f>
        <v>0</v>
      </c>
      <c r="S383" s="170" t="n">
        <v>0</v>
      </c>
      <c r="T383" s="171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72" t="s">
        <v>147</v>
      </c>
      <c r="AT383" s="172" t="s">
        <v>128</v>
      </c>
      <c r="AU383" s="172" t="s">
        <v>133</v>
      </c>
      <c r="AY383" s="3" t="s">
        <v>126</v>
      </c>
      <c r="BE383" s="173" t="n">
        <f aca="false">IF(N383="základní",J383,0)</f>
        <v>0</v>
      </c>
      <c r="BF383" s="173" t="n">
        <f aca="false">IF(N383="snížená",J383,0)</f>
        <v>0</v>
      </c>
      <c r="BG383" s="173" t="n">
        <f aca="false">IF(N383="zákl. přenesená",J383,0)</f>
        <v>0</v>
      </c>
      <c r="BH383" s="173" t="n">
        <f aca="false">IF(N383="sníž. přenesená",J383,0)</f>
        <v>0</v>
      </c>
      <c r="BI383" s="173" t="n">
        <f aca="false">IF(N383="nulová",J383,0)</f>
        <v>0</v>
      </c>
      <c r="BJ383" s="3" t="s">
        <v>133</v>
      </c>
      <c r="BK383" s="173" t="n">
        <f aca="false">ROUND(I383*H383,2)</f>
        <v>0</v>
      </c>
      <c r="BL383" s="3" t="s">
        <v>147</v>
      </c>
      <c r="BM383" s="172" t="s">
        <v>879</v>
      </c>
    </row>
    <row r="384" s="174" customFormat="true" ht="12.8" hidden="false" customHeight="false" outlineLevel="0" collapsed="false">
      <c r="B384" s="175"/>
      <c r="D384" s="176" t="s">
        <v>135</v>
      </c>
      <c r="E384" s="177"/>
      <c r="F384" s="178" t="s">
        <v>880</v>
      </c>
      <c r="H384" s="179" t="n">
        <v>4</v>
      </c>
      <c r="I384" s="180"/>
      <c r="L384" s="175"/>
      <c r="M384" s="181"/>
      <c r="N384" s="182"/>
      <c r="O384" s="182"/>
      <c r="P384" s="182"/>
      <c r="Q384" s="182"/>
      <c r="R384" s="182"/>
      <c r="S384" s="182"/>
      <c r="T384" s="183"/>
      <c r="AT384" s="177" t="s">
        <v>135</v>
      </c>
      <c r="AU384" s="177" t="s">
        <v>133</v>
      </c>
      <c r="AV384" s="174" t="s">
        <v>133</v>
      </c>
      <c r="AW384" s="174" t="s">
        <v>31</v>
      </c>
      <c r="AX384" s="174" t="s">
        <v>79</v>
      </c>
      <c r="AY384" s="177" t="s">
        <v>126</v>
      </c>
    </row>
    <row r="385" s="27" customFormat="true" ht="21.75" hidden="false" customHeight="true" outlineLevel="0" collapsed="false">
      <c r="A385" s="22"/>
      <c r="B385" s="160"/>
      <c r="C385" s="204" t="s">
        <v>881</v>
      </c>
      <c r="D385" s="161" t="s">
        <v>128</v>
      </c>
      <c r="E385" s="162" t="s">
        <v>882</v>
      </c>
      <c r="F385" s="163" t="s">
        <v>883</v>
      </c>
      <c r="G385" s="164" t="s">
        <v>214</v>
      </c>
      <c r="H385" s="165" t="n">
        <v>12.4</v>
      </c>
      <c r="I385" s="166"/>
      <c r="J385" s="167" t="n">
        <f aca="false">ROUND(I385*H385,2)</f>
        <v>0</v>
      </c>
      <c r="K385" s="163" t="s">
        <v>146</v>
      </c>
      <c r="L385" s="23"/>
      <c r="M385" s="168"/>
      <c r="N385" s="169" t="s">
        <v>40</v>
      </c>
      <c r="O385" s="60"/>
      <c r="P385" s="170" t="n">
        <f aca="false">O385*H385</f>
        <v>0</v>
      </c>
      <c r="Q385" s="170" t="n">
        <v>0.00055</v>
      </c>
      <c r="R385" s="170" t="n">
        <f aca="false">Q385*H385</f>
        <v>0.00682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147</v>
      </c>
      <c r="AT385" s="172" t="s">
        <v>128</v>
      </c>
      <c r="AU385" s="172" t="s">
        <v>133</v>
      </c>
      <c r="AY385" s="3" t="s">
        <v>126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133</v>
      </c>
      <c r="BK385" s="173" t="n">
        <f aca="false">ROUND(I385*H385,2)</f>
        <v>0</v>
      </c>
      <c r="BL385" s="3" t="s">
        <v>147</v>
      </c>
      <c r="BM385" s="172" t="s">
        <v>884</v>
      </c>
    </row>
    <row r="386" s="174" customFormat="true" ht="12.8" hidden="false" customHeight="false" outlineLevel="0" collapsed="false">
      <c r="B386" s="175"/>
      <c r="D386" s="176" t="s">
        <v>135</v>
      </c>
      <c r="E386" s="177"/>
      <c r="F386" s="178" t="s">
        <v>885</v>
      </c>
      <c r="H386" s="179" t="n">
        <v>12.4</v>
      </c>
      <c r="I386" s="180"/>
      <c r="L386" s="175"/>
      <c r="M386" s="181"/>
      <c r="N386" s="182"/>
      <c r="O386" s="182"/>
      <c r="P386" s="182"/>
      <c r="Q386" s="182"/>
      <c r="R386" s="182"/>
      <c r="S386" s="182"/>
      <c r="T386" s="183"/>
      <c r="AT386" s="177" t="s">
        <v>135</v>
      </c>
      <c r="AU386" s="177" t="s">
        <v>133</v>
      </c>
      <c r="AV386" s="174" t="s">
        <v>133</v>
      </c>
      <c r="AW386" s="174" t="s">
        <v>31</v>
      </c>
      <c r="AX386" s="174" t="s">
        <v>79</v>
      </c>
      <c r="AY386" s="177" t="s">
        <v>126</v>
      </c>
    </row>
    <row r="387" s="27" customFormat="true" ht="24.15" hidden="false" customHeight="true" outlineLevel="0" collapsed="false">
      <c r="A387" s="22"/>
      <c r="B387" s="160"/>
      <c r="C387" s="204" t="s">
        <v>886</v>
      </c>
      <c r="D387" s="161" t="s">
        <v>128</v>
      </c>
      <c r="E387" s="162" t="s">
        <v>887</v>
      </c>
      <c r="F387" s="163" t="s">
        <v>888</v>
      </c>
      <c r="G387" s="164" t="s">
        <v>353</v>
      </c>
      <c r="H387" s="193"/>
      <c r="I387" s="166"/>
      <c r="J387" s="167" t="n">
        <f aca="false">ROUND(I387*H387,2)</f>
        <v>0</v>
      </c>
      <c r="K387" s="163" t="s">
        <v>146</v>
      </c>
      <c r="L387" s="23"/>
      <c r="M387" s="168"/>
      <c r="N387" s="169" t="s">
        <v>40</v>
      </c>
      <c r="O387" s="60"/>
      <c r="P387" s="170" t="n">
        <f aca="false">O387*H387</f>
        <v>0</v>
      </c>
      <c r="Q387" s="170" t="n">
        <v>0</v>
      </c>
      <c r="R387" s="170" t="n">
        <f aca="false">Q387*H387</f>
        <v>0</v>
      </c>
      <c r="S387" s="170" t="n">
        <v>0</v>
      </c>
      <c r="T387" s="171" t="n">
        <f aca="false"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172" t="s">
        <v>147</v>
      </c>
      <c r="AT387" s="172" t="s">
        <v>128</v>
      </c>
      <c r="AU387" s="172" t="s">
        <v>133</v>
      </c>
      <c r="AY387" s="3" t="s">
        <v>126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3" t="s">
        <v>133</v>
      </c>
      <c r="BK387" s="173" t="n">
        <f aca="false">ROUND(I387*H387,2)</f>
        <v>0</v>
      </c>
      <c r="BL387" s="3" t="s">
        <v>147</v>
      </c>
      <c r="BM387" s="172" t="s">
        <v>889</v>
      </c>
    </row>
    <row r="388" s="146" customFormat="true" ht="22.8" hidden="false" customHeight="true" outlineLevel="0" collapsed="false">
      <c r="B388" s="147"/>
      <c r="D388" s="148" t="s">
        <v>73</v>
      </c>
      <c r="E388" s="158" t="s">
        <v>890</v>
      </c>
      <c r="F388" s="158" t="s">
        <v>891</v>
      </c>
      <c r="I388" s="150"/>
      <c r="J388" s="159" t="n">
        <f aca="false">BK388</f>
        <v>0</v>
      </c>
      <c r="L388" s="147"/>
      <c r="M388" s="152"/>
      <c r="N388" s="153"/>
      <c r="O388" s="153"/>
      <c r="P388" s="154" t="n">
        <f aca="false">SUM(P389:P398)</f>
        <v>0</v>
      </c>
      <c r="Q388" s="153"/>
      <c r="R388" s="154" t="n">
        <f aca="false">SUM(R389:R398)</f>
        <v>0.04294015</v>
      </c>
      <c r="S388" s="153"/>
      <c r="T388" s="155" t="n">
        <f aca="false">SUM(T389:T398)</f>
        <v>0</v>
      </c>
      <c r="AR388" s="148" t="s">
        <v>133</v>
      </c>
      <c r="AT388" s="156" t="s">
        <v>73</v>
      </c>
      <c r="AU388" s="156" t="s">
        <v>79</v>
      </c>
      <c r="AY388" s="148" t="s">
        <v>126</v>
      </c>
      <c r="BK388" s="157" t="n">
        <f aca="false">SUM(BK389:BK398)</f>
        <v>0</v>
      </c>
    </row>
    <row r="389" s="27" customFormat="true" ht="24.15" hidden="false" customHeight="true" outlineLevel="0" collapsed="false">
      <c r="A389" s="22"/>
      <c r="B389" s="160"/>
      <c r="C389" s="204" t="s">
        <v>892</v>
      </c>
      <c r="D389" s="161" t="s">
        <v>128</v>
      </c>
      <c r="E389" s="162" t="s">
        <v>893</v>
      </c>
      <c r="F389" s="163" t="s">
        <v>894</v>
      </c>
      <c r="G389" s="164" t="s">
        <v>145</v>
      </c>
      <c r="H389" s="165" t="n">
        <v>67.905</v>
      </c>
      <c r="I389" s="166"/>
      <c r="J389" s="167" t="n">
        <f aca="false">ROUND(I389*H389,2)</f>
        <v>0</v>
      </c>
      <c r="K389" s="163" t="s">
        <v>146</v>
      </c>
      <c r="L389" s="23"/>
      <c r="M389" s="168"/>
      <c r="N389" s="169" t="s">
        <v>40</v>
      </c>
      <c r="O389" s="60"/>
      <c r="P389" s="170" t="n">
        <f aca="false">O389*H389</f>
        <v>0</v>
      </c>
      <c r="Q389" s="170" t="n">
        <v>6E-005</v>
      </c>
      <c r="R389" s="170" t="n">
        <f aca="false">Q389*H389</f>
        <v>0.0040743</v>
      </c>
      <c r="S389" s="170" t="n">
        <v>0</v>
      </c>
      <c r="T389" s="171" t="n">
        <f aca="false"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172" t="s">
        <v>147</v>
      </c>
      <c r="AT389" s="172" t="s">
        <v>128</v>
      </c>
      <c r="AU389" s="172" t="s">
        <v>133</v>
      </c>
      <c r="AY389" s="3" t="s">
        <v>126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3" t="s">
        <v>133</v>
      </c>
      <c r="BK389" s="173" t="n">
        <f aca="false">ROUND(I389*H389,2)</f>
        <v>0</v>
      </c>
      <c r="BL389" s="3" t="s">
        <v>147</v>
      </c>
      <c r="BM389" s="172" t="s">
        <v>895</v>
      </c>
    </row>
    <row r="390" s="174" customFormat="true" ht="12.8" hidden="false" customHeight="false" outlineLevel="0" collapsed="false">
      <c r="B390" s="175"/>
      <c r="D390" s="176" t="s">
        <v>135</v>
      </c>
      <c r="E390" s="177"/>
      <c r="F390" s="178" t="s">
        <v>896</v>
      </c>
      <c r="H390" s="179" t="n">
        <v>52.68</v>
      </c>
      <c r="I390" s="180"/>
      <c r="L390" s="175"/>
      <c r="M390" s="181"/>
      <c r="N390" s="182"/>
      <c r="O390" s="182"/>
      <c r="P390" s="182"/>
      <c r="Q390" s="182"/>
      <c r="R390" s="182"/>
      <c r="S390" s="182"/>
      <c r="T390" s="183"/>
      <c r="AT390" s="177" t="s">
        <v>135</v>
      </c>
      <c r="AU390" s="177" t="s">
        <v>133</v>
      </c>
      <c r="AV390" s="174" t="s">
        <v>133</v>
      </c>
      <c r="AW390" s="174" t="s">
        <v>31</v>
      </c>
      <c r="AX390" s="174" t="s">
        <v>74</v>
      </c>
      <c r="AY390" s="177" t="s">
        <v>126</v>
      </c>
    </row>
    <row r="391" s="174" customFormat="true" ht="12.8" hidden="false" customHeight="false" outlineLevel="0" collapsed="false">
      <c r="B391" s="175"/>
      <c r="D391" s="176" t="s">
        <v>135</v>
      </c>
      <c r="E391" s="177"/>
      <c r="F391" s="178" t="s">
        <v>897</v>
      </c>
      <c r="H391" s="179" t="n">
        <v>11.745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135</v>
      </c>
      <c r="AU391" s="177" t="s">
        <v>133</v>
      </c>
      <c r="AV391" s="174" t="s">
        <v>133</v>
      </c>
      <c r="AW391" s="174" t="s">
        <v>31</v>
      </c>
      <c r="AX391" s="174" t="s">
        <v>74</v>
      </c>
      <c r="AY391" s="177" t="s">
        <v>126</v>
      </c>
    </row>
    <row r="392" s="174" customFormat="true" ht="12.8" hidden="false" customHeight="false" outlineLevel="0" collapsed="false">
      <c r="B392" s="175"/>
      <c r="D392" s="176" t="s">
        <v>135</v>
      </c>
      <c r="E392" s="177"/>
      <c r="F392" s="178" t="s">
        <v>898</v>
      </c>
      <c r="H392" s="179" t="n">
        <v>3.48</v>
      </c>
      <c r="I392" s="180"/>
      <c r="L392" s="175"/>
      <c r="M392" s="181"/>
      <c r="N392" s="182"/>
      <c r="O392" s="182"/>
      <c r="P392" s="182"/>
      <c r="Q392" s="182"/>
      <c r="R392" s="182"/>
      <c r="S392" s="182"/>
      <c r="T392" s="183"/>
      <c r="AT392" s="177" t="s">
        <v>135</v>
      </c>
      <c r="AU392" s="177" t="s">
        <v>133</v>
      </c>
      <c r="AV392" s="174" t="s">
        <v>133</v>
      </c>
      <c r="AW392" s="174" t="s">
        <v>31</v>
      </c>
      <c r="AX392" s="174" t="s">
        <v>74</v>
      </c>
      <c r="AY392" s="177" t="s">
        <v>126</v>
      </c>
    </row>
    <row r="393" s="184" customFormat="true" ht="12.8" hidden="false" customHeight="false" outlineLevel="0" collapsed="false">
      <c r="B393" s="185"/>
      <c r="D393" s="176" t="s">
        <v>135</v>
      </c>
      <c r="E393" s="186"/>
      <c r="F393" s="187" t="s">
        <v>161</v>
      </c>
      <c r="H393" s="188" t="n">
        <v>67.905</v>
      </c>
      <c r="I393" s="189"/>
      <c r="L393" s="185"/>
      <c r="M393" s="190"/>
      <c r="N393" s="191"/>
      <c r="O393" s="191"/>
      <c r="P393" s="191"/>
      <c r="Q393" s="191"/>
      <c r="R393" s="191"/>
      <c r="S393" s="191"/>
      <c r="T393" s="192"/>
      <c r="AT393" s="186" t="s">
        <v>135</v>
      </c>
      <c r="AU393" s="186" t="s">
        <v>133</v>
      </c>
      <c r="AV393" s="184" t="s">
        <v>132</v>
      </c>
      <c r="AW393" s="184" t="s">
        <v>31</v>
      </c>
      <c r="AX393" s="184" t="s">
        <v>79</v>
      </c>
      <c r="AY393" s="186" t="s">
        <v>126</v>
      </c>
    </row>
    <row r="394" s="27" customFormat="true" ht="24.15" hidden="false" customHeight="true" outlineLevel="0" collapsed="false">
      <c r="A394" s="22"/>
      <c r="B394" s="160"/>
      <c r="C394" s="204" t="s">
        <v>899</v>
      </c>
      <c r="D394" s="161" t="s">
        <v>128</v>
      </c>
      <c r="E394" s="162" t="s">
        <v>900</v>
      </c>
      <c r="F394" s="163" t="s">
        <v>901</v>
      </c>
      <c r="G394" s="164" t="s">
        <v>145</v>
      </c>
      <c r="H394" s="165" t="n">
        <v>67.905</v>
      </c>
      <c r="I394" s="166"/>
      <c r="J394" s="167" t="n">
        <f aca="false">ROUND(I394*H394,2)</f>
        <v>0</v>
      </c>
      <c r="K394" s="163" t="s">
        <v>146</v>
      </c>
      <c r="L394" s="23"/>
      <c r="M394" s="168"/>
      <c r="N394" s="169" t="s">
        <v>40</v>
      </c>
      <c r="O394" s="60"/>
      <c r="P394" s="170" t="n">
        <f aca="false">O394*H394</f>
        <v>0</v>
      </c>
      <c r="Q394" s="170" t="n">
        <v>0.00013</v>
      </c>
      <c r="R394" s="170" t="n">
        <f aca="false">Q394*H394</f>
        <v>0.00882765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147</v>
      </c>
      <c r="AT394" s="172" t="s">
        <v>128</v>
      </c>
      <c r="AU394" s="172" t="s">
        <v>133</v>
      </c>
      <c r="AY394" s="3" t="s">
        <v>126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133</v>
      </c>
      <c r="BK394" s="173" t="n">
        <f aca="false">ROUND(I394*H394,2)</f>
        <v>0</v>
      </c>
      <c r="BL394" s="3" t="s">
        <v>147</v>
      </c>
      <c r="BM394" s="172" t="s">
        <v>902</v>
      </c>
    </row>
    <row r="395" s="27" customFormat="true" ht="24.15" hidden="false" customHeight="true" outlineLevel="0" collapsed="false">
      <c r="A395" s="22"/>
      <c r="B395" s="160"/>
      <c r="C395" s="204" t="s">
        <v>903</v>
      </c>
      <c r="D395" s="161" t="s">
        <v>128</v>
      </c>
      <c r="E395" s="162" t="s">
        <v>904</v>
      </c>
      <c r="F395" s="163" t="s">
        <v>905</v>
      </c>
      <c r="G395" s="164" t="s">
        <v>145</v>
      </c>
      <c r="H395" s="165" t="n">
        <v>67.905</v>
      </c>
      <c r="I395" s="166"/>
      <c r="J395" s="167" t="n">
        <f aca="false">ROUND(I395*H395,2)</f>
        <v>0</v>
      </c>
      <c r="K395" s="163" t="s">
        <v>146</v>
      </c>
      <c r="L395" s="23"/>
      <c r="M395" s="168"/>
      <c r="N395" s="169" t="s">
        <v>40</v>
      </c>
      <c r="O395" s="60"/>
      <c r="P395" s="170" t="n">
        <f aca="false">O395*H395</f>
        <v>0</v>
      </c>
      <c r="Q395" s="170" t="n">
        <v>0.00012</v>
      </c>
      <c r="R395" s="170" t="n">
        <f aca="false">Q395*H395</f>
        <v>0.0081486</v>
      </c>
      <c r="S395" s="170" t="n">
        <v>0</v>
      </c>
      <c r="T395" s="171" t="n">
        <f aca="false">S395*H395</f>
        <v>0</v>
      </c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R395" s="172" t="s">
        <v>147</v>
      </c>
      <c r="AT395" s="172" t="s">
        <v>128</v>
      </c>
      <c r="AU395" s="172" t="s">
        <v>133</v>
      </c>
      <c r="AY395" s="3" t="s">
        <v>126</v>
      </c>
      <c r="BE395" s="173" t="n">
        <f aca="false">IF(N395="základní",J395,0)</f>
        <v>0</v>
      </c>
      <c r="BF395" s="173" t="n">
        <f aca="false">IF(N395="snížená",J395,0)</f>
        <v>0</v>
      </c>
      <c r="BG395" s="173" t="n">
        <f aca="false">IF(N395="zákl. přenesená",J395,0)</f>
        <v>0</v>
      </c>
      <c r="BH395" s="173" t="n">
        <f aca="false">IF(N395="sníž. přenesená",J395,0)</f>
        <v>0</v>
      </c>
      <c r="BI395" s="173" t="n">
        <f aca="false">IF(N395="nulová",J395,0)</f>
        <v>0</v>
      </c>
      <c r="BJ395" s="3" t="s">
        <v>133</v>
      </c>
      <c r="BK395" s="173" t="n">
        <f aca="false">ROUND(I395*H395,2)</f>
        <v>0</v>
      </c>
      <c r="BL395" s="3" t="s">
        <v>147</v>
      </c>
      <c r="BM395" s="172" t="s">
        <v>906</v>
      </c>
    </row>
    <row r="396" s="27" customFormat="true" ht="24.15" hidden="false" customHeight="true" outlineLevel="0" collapsed="false">
      <c r="A396" s="22"/>
      <c r="B396" s="160"/>
      <c r="C396" s="204" t="s">
        <v>907</v>
      </c>
      <c r="D396" s="161" t="s">
        <v>128</v>
      </c>
      <c r="E396" s="162" t="s">
        <v>908</v>
      </c>
      <c r="F396" s="163" t="s">
        <v>909</v>
      </c>
      <c r="G396" s="164" t="s">
        <v>145</v>
      </c>
      <c r="H396" s="165" t="n">
        <v>67.905</v>
      </c>
      <c r="I396" s="166"/>
      <c r="J396" s="167" t="n">
        <f aca="false">ROUND(I396*H396,2)</f>
        <v>0</v>
      </c>
      <c r="K396" s="163" t="s">
        <v>146</v>
      </c>
      <c r="L396" s="23"/>
      <c r="M396" s="168"/>
      <c r="N396" s="169" t="s">
        <v>40</v>
      </c>
      <c r="O396" s="60"/>
      <c r="P396" s="170" t="n">
        <f aca="false">O396*H396</f>
        <v>0</v>
      </c>
      <c r="Q396" s="170" t="n">
        <v>0.00032</v>
      </c>
      <c r="R396" s="170" t="n">
        <f aca="false">Q396*H396</f>
        <v>0.0217296</v>
      </c>
      <c r="S396" s="170" t="n">
        <v>0</v>
      </c>
      <c r="T396" s="171" t="n">
        <f aca="false">S396*H396</f>
        <v>0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147</v>
      </c>
      <c r="AT396" s="172" t="s">
        <v>128</v>
      </c>
      <c r="AU396" s="172" t="s">
        <v>133</v>
      </c>
      <c r="AY396" s="3" t="s">
        <v>126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133</v>
      </c>
      <c r="BK396" s="173" t="n">
        <f aca="false">ROUND(I396*H396,2)</f>
        <v>0</v>
      </c>
      <c r="BL396" s="3" t="s">
        <v>147</v>
      </c>
      <c r="BM396" s="172" t="s">
        <v>910</v>
      </c>
    </row>
    <row r="397" s="27" customFormat="true" ht="24.15" hidden="false" customHeight="true" outlineLevel="0" collapsed="false">
      <c r="A397" s="22"/>
      <c r="B397" s="160"/>
      <c r="C397" s="204" t="s">
        <v>911</v>
      </c>
      <c r="D397" s="161" t="s">
        <v>128</v>
      </c>
      <c r="E397" s="162" t="s">
        <v>912</v>
      </c>
      <c r="F397" s="163" t="s">
        <v>913</v>
      </c>
      <c r="G397" s="164" t="s">
        <v>131</v>
      </c>
      <c r="H397" s="165" t="n">
        <v>8</v>
      </c>
      <c r="I397" s="166"/>
      <c r="J397" s="167" t="n">
        <f aca="false">ROUND(I397*H397,2)</f>
        <v>0</v>
      </c>
      <c r="K397" s="163"/>
      <c r="L397" s="23"/>
      <c r="M397" s="168"/>
      <c r="N397" s="169" t="s">
        <v>40</v>
      </c>
      <c r="O397" s="60"/>
      <c r="P397" s="170" t="n">
        <f aca="false">O397*H397</f>
        <v>0</v>
      </c>
      <c r="Q397" s="170" t="n">
        <v>2E-005</v>
      </c>
      <c r="R397" s="170" t="n">
        <f aca="false">Q397*H397</f>
        <v>0.00016</v>
      </c>
      <c r="S397" s="170" t="n">
        <v>0</v>
      </c>
      <c r="T397" s="171" t="n">
        <f aca="false">S397*H397</f>
        <v>0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172" t="s">
        <v>147</v>
      </c>
      <c r="AT397" s="172" t="s">
        <v>128</v>
      </c>
      <c r="AU397" s="172" t="s">
        <v>133</v>
      </c>
      <c r="AY397" s="3" t="s">
        <v>126</v>
      </c>
      <c r="BE397" s="173" t="n">
        <f aca="false">IF(N397="základní",J397,0)</f>
        <v>0</v>
      </c>
      <c r="BF397" s="173" t="n">
        <f aca="false">IF(N397="snížená",J397,0)</f>
        <v>0</v>
      </c>
      <c r="BG397" s="173" t="n">
        <f aca="false">IF(N397="zákl. přenesená",J397,0)</f>
        <v>0</v>
      </c>
      <c r="BH397" s="173" t="n">
        <f aca="false">IF(N397="sníž. přenesená",J397,0)</f>
        <v>0</v>
      </c>
      <c r="BI397" s="173" t="n">
        <f aca="false">IF(N397="nulová",J397,0)</f>
        <v>0</v>
      </c>
      <c r="BJ397" s="3" t="s">
        <v>133</v>
      </c>
      <c r="BK397" s="173" t="n">
        <f aca="false">ROUND(I397*H397,2)</f>
        <v>0</v>
      </c>
      <c r="BL397" s="3" t="s">
        <v>147</v>
      </c>
      <c r="BM397" s="172" t="s">
        <v>914</v>
      </c>
    </row>
    <row r="398" s="174" customFormat="true" ht="12.8" hidden="false" customHeight="false" outlineLevel="0" collapsed="false">
      <c r="B398" s="175"/>
      <c r="D398" s="176" t="s">
        <v>135</v>
      </c>
      <c r="E398" s="177"/>
      <c r="F398" s="178" t="s">
        <v>915</v>
      </c>
      <c r="H398" s="179" t="n">
        <v>8</v>
      </c>
      <c r="I398" s="180"/>
      <c r="L398" s="175"/>
      <c r="M398" s="181"/>
      <c r="N398" s="182"/>
      <c r="O398" s="182"/>
      <c r="P398" s="182"/>
      <c r="Q398" s="182"/>
      <c r="R398" s="182"/>
      <c r="S398" s="182"/>
      <c r="T398" s="183"/>
      <c r="AT398" s="177" t="s">
        <v>135</v>
      </c>
      <c r="AU398" s="177" t="s">
        <v>133</v>
      </c>
      <c r="AV398" s="174" t="s">
        <v>133</v>
      </c>
      <c r="AW398" s="174" t="s">
        <v>31</v>
      </c>
      <c r="AX398" s="174" t="s">
        <v>79</v>
      </c>
      <c r="AY398" s="177" t="s">
        <v>126</v>
      </c>
    </row>
    <row r="399" s="146" customFormat="true" ht="22.8" hidden="false" customHeight="true" outlineLevel="0" collapsed="false">
      <c r="B399" s="147"/>
      <c r="D399" s="148" t="s">
        <v>73</v>
      </c>
      <c r="E399" s="158" t="s">
        <v>916</v>
      </c>
      <c r="F399" s="158" t="s">
        <v>917</v>
      </c>
      <c r="I399" s="150"/>
      <c r="J399" s="159" t="n">
        <f aca="false">BK399</f>
        <v>0</v>
      </c>
      <c r="L399" s="147"/>
      <c r="M399" s="152"/>
      <c r="N399" s="153"/>
      <c r="O399" s="153"/>
      <c r="P399" s="154" t="n">
        <f aca="false">SUM(P400:P414)</f>
        <v>0</v>
      </c>
      <c r="Q399" s="153"/>
      <c r="R399" s="154" t="n">
        <f aca="false">SUM(R400:R414)</f>
        <v>0.80395898</v>
      </c>
      <c r="S399" s="153"/>
      <c r="T399" s="155" t="n">
        <f aca="false">SUM(T400:T414)</f>
        <v>0.16721462</v>
      </c>
      <c r="AR399" s="148" t="s">
        <v>133</v>
      </c>
      <c r="AT399" s="156" t="s">
        <v>73</v>
      </c>
      <c r="AU399" s="156" t="s">
        <v>79</v>
      </c>
      <c r="AY399" s="148" t="s">
        <v>126</v>
      </c>
      <c r="BK399" s="157" t="n">
        <f aca="false">SUM(BK400:BK414)</f>
        <v>0</v>
      </c>
    </row>
    <row r="400" s="27" customFormat="true" ht="16.5" hidden="false" customHeight="true" outlineLevel="0" collapsed="false">
      <c r="A400" s="22"/>
      <c r="B400" s="160"/>
      <c r="C400" s="204" t="s">
        <v>918</v>
      </c>
      <c r="D400" s="161" t="s">
        <v>128</v>
      </c>
      <c r="E400" s="162" t="s">
        <v>919</v>
      </c>
      <c r="F400" s="163" t="s">
        <v>920</v>
      </c>
      <c r="G400" s="164" t="s">
        <v>145</v>
      </c>
      <c r="H400" s="165" t="n">
        <v>539.402</v>
      </c>
      <c r="I400" s="166"/>
      <c r="J400" s="167" t="n">
        <f aca="false">ROUND(I400*H400,2)</f>
        <v>0</v>
      </c>
      <c r="K400" s="163" t="s">
        <v>146</v>
      </c>
      <c r="L400" s="23"/>
      <c r="M400" s="168"/>
      <c r="N400" s="169" t="s">
        <v>40</v>
      </c>
      <c r="O400" s="60"/>
      <c r="P400" s="170" t="n">
        <f aca="false">O400*H400</f>
        <v>0</v>
      </c>
      <c r="Q400" s="170" t="n">
        <v>0.001</v>
      </c>
      <c r="R400" s="170" t="n">
        <f aca="false">Q400*H400</f>
        <v>0.539402</v>
      </c>
      <c r="S400" s="170" t="n">
        <v>0.00031</v>
      </c>
      <c r="T400" s="171" t="n">
        <f aca="false">S400*H400</f>
        <v>0.16721462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2" t="s">
        <v>147</v>
      </c>
      <c r="AT400" s="172" t="s">
        <v>128</v>
      </c>
      <c r="AU400" s="172" t="s">
        <v>133</v>
      </c>
      <c r="AY400" s="3" t="s">
        <v>126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133</v>
      </c>
      <c r="BK400" s="173" t="n">
        <f aca="false">ROUND(I400*H400,2)</f>
        <v>0</v>
      </c>
      <c r="BL400" s="3" t="s">
        <v>147</v>
      </c>
      <c r="BM400" s="172" t="s">
        <v>921</v>
      </c>
    </row>
    <row r="401" s="174" customFormat="true" ht="12.8" hidden="false" customHeight="false" outlineLevel="0" collapsed="false">
      <c r="B401" s="175"/>
      <c r="D401" s="176" t="s">
        <v>135</v>
      </c>
      <c r="E401" s="177"/>
      <c r="F401" s="178" t="s">
        <v>922</v>
      </c>
      <c r="H401" s="179" t="n">
        <v>133.1</v>
      </c>
      <c r="I401" s="180"/>
      <c r="L401" s="175"/>
      <c r="M401" s="181"/>
      <c r="N401" s="182"/>
      <c r="O401" s="182"/>
      <c r="P401" s="182"/>
      <c r="Q401" s="182"/>
      <c r="R401" s="182"/>
      <c r="S401" s="182"/>
      <c r="T401" s="183"/>
      <c r="AT401" s="177" t="s">
        <v>135</v>
      </c>
      <c r="AU401" s="177" t="s">
        <v>133</v>
      </c>
      <c r="AV401" s="174" t="s">
        <v>133</v>
      </c>
      <c r="AW401" s="174" t="s">
        <v>31</v>
      </c>
      <c r="AX401" s="174" t="s">
        <v>74</v>
      </c>
      <c r="AY401" s="177" t="s">
        <v>126</v>
      </c>
    </row>
    <row r="402" s="206" customFormat="true" ht="12.8" hidden="false" customHeight="false" outlineLevel="0" collapsed="false">
      <c r="B402" s="207"/>
      <c r="D402" s="176" t="s">
        <v>135</v>
      </c>
      <c r="E402" s="208"/>
      <c r="F402" s="209" t="s">
        <v>923</v>
      </c>
      <c r="H402" s="210" t="n">
        <v>133.1</v>
      </c>
      <c r="I402" s="211"/>
      <c r="L402" s="207"/>
      <c r="M402" s="212"/>
      <c r="N402" s="213"/>
      <c r="O402" s="213"/>
      <c r="P402" s="213"/>
      <c r="Q402" s="213"/>
      <c r="R402" s="213"/>
      <c r="S402" s="213"/>
      <c r="T402" s="214"/>
      <c r="AT402" s="208" t="s">
        <v>135</v>
      </c>
      <c r="AU402" s="208" t="s">
        <v>133</v>
      </c>
      <c r="AV402" s="206" t="s">
        <v>142</v>
      </c>
      <c r="AW402" s="206" t="s">
        <v>31</v>
      </c>
      <c r="AX402" s="206" t="s">
        <v>74</v>
      </c>
      <c r="AY402" s="208" t="s">
        <v>126</v>
      </c>
    </row>
    <row r="403" s="174" customFormat="true" ht="12.8" hidden="false" customHeight="false" outlineLevel="0" collapsed="false">
      <c r="B403" s="175"/>
      <c r="D403" s="176" t="s">
        <v>135</v>
      </c>
      <c r="E403" s="177"/>
      <c r="F403" s="178" t="s">
        <v>924</v>
      </c>
      <c r="H403" s="179" t="n">
        <v>49.837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135</v>
      </c>
      <c r="AU403" s="177" t="s">
        <v>133</v>
      </c>
      <c r="AV403" s="174" t="s">
        <v>133</v>
      </c>
      <c r="AW403" s="174" t="s">
        <v>31</v>
      </c>
      <c r="AX403" s="174" t="s">
        <v>74</v>
      </c>
      <c r="AY403" s="177" t="s">
        <v>126</v>
      </c>
    </row>
    <row r="404" s="174" customFormat="true" ht="12.8" hidden="false" customHeight="false" outlineLevel="0" collapsed="false">
      <c r="B404" s="175"/>
      <c r="D404" s="176" t="s">
        <v>135</v>
      </c>
      <c r="E404" s="177"/>
      <c r="F404" s="178" t="s">
        <v>925</v>
      </c>
      <c r="H404" s="179" t="n">
        <v>23.32</v>
      </c>
      <c r="I404" s="180"/>
      <c r="L404" s="175"/>
      <c r="M404" s="181"/>
      <c r="N404" s="182"/>
      <c r="O404" s="182"/>
      <c r="P404" s="182"/>
      <c r="Q404" s="182"/>
      <c r="R404" s="182"/>
      <c r="S404" s="182"/>
      <c r="T404" s="183"/>
      <c r="AT404" s="177" t="s">
        <v>135</v>
      </c>
      <c r="AU404" s="177" t="s">
        <v>133</v>
      </c>
      <c r="AV404" s="174" t="s">
        <v>133</v>
      </c>
      <c r="AW404" s="174" t="s">
        <v>31</v>
      </c>
      <c r="AX404" s="174" t="s">
        <v>74</v>
      </c>
      <c r="AY404" s="177" t="s">
        <v>126</v>
      </c>
    </row>
    <row r="405" s="174" customFormat="true" ht="12.8" hidden="false" customHeight="false" outlineLevel="0" collapsed="false">
      <c r="B405" s="175"/>
      <c r="D405" s="176" t="s">
        <v>135</v>
      </c>
      <c r="E405" s="177"/>
      <c r="F405" s="178" t="s">
        <v>926</v>
      </c>
      <c r="H405" s="179" t="n">
        <v>76.982</v>
      </c>
      <c r="I405" s="180"/>
      <c r="L405" s="175"/>
      <c r="M405" s="181"/>
      <c r="N405" s="182"/>
      <c r="O405" s="182"/>
      <c r="P405" s="182"/>
      <c r="Q405" s="182"/>
      <c r="R405" s="182"/>
      <c r="S405" s="182"/>
      <c r="T405" s="183"/>
      <c r="AT405" s="177" t="s">
        <v>135</v>
      </c>
      <c r="AU405" s="177" t="s">
        <v>133</v>
      </c>
      <c r="AV405" s="174" t="s">
        <v>133</v>
      </c>
      <c r="AW405" s="174" t="s">
        <v>31</v>
      </c>
      <c r="AX405" s="174" t="s">
        <v>74</v>
      </c>
      <c r="AY405" s="177" t="s">
        <v>126</v>
      </c>
    </row>
    <row r="406" s="174" customFormat="true" ht="12.8" hidden="false" customHeight="false" outlineLevel="0" collapsed="false">
      <c r="B406" s="175"/>
      <c r="D406" s="176" t="s">
        <v>135</v>
      </c>
      <c r="E406" s="177"/>
      <c r="F406" s="178" t="s">
        <v>927</v>
      </c>
      <c r="H406" s="179" t="n">
        <v>56.697</v>
      </c>
      <c r="I406" s="180"/>
      <c r="L406" s="175"/>
      <c r="M406" s="181"/>
      <c r="N406" s="182"/>
      <c r="O406" s="182"/>
      <c r="P406" s="182"/>
      <c r="Q406" s="182"/>
      <c r="R406" s="182"/>
      <c r="S406" s="182"/>
      <c r="T406" s="183"/>
      <c r="AT406" s="177" t="s">
        <v>135</v>
      </c>
      <c r="AU406" s="177" t="s">
        <v>133</v>
      </c>
      <c r="AV406" s="174" t="s">
        <v>133</v>
      </c>
      <c r="AW406" s="174" t="s">
        <v>31</v>
      </c>
      <c r="AX406" s="174" t="s">
        <v>74</v>
      </c>
      <c r="AY406" s="177" t="s">
        <v>126</v>
      </c>
    </row>
    <row r="407" s="174" customFormat="true" ht="12.8" hidden="false" customHeight="false" outlineLevel="0" collapsed="false">
      <c r="B407" s="175"/>
      <c r="D407" s="176" t="s">
        <v>135</v>
      </c>
      <c r="E407" s="177"/>
      <c r="F407" s="178" t="s">
        <v>928</v>
      </c>
      <c r="H407" s="179" t="n">
        <v>180.814</v>
      </c>
      <c r="I407" s="180"/>
      <c r="L407" s="175"/>
      <c r="M407" s="181"/>
      <c r="N407" s="182"/>
      <c r="O407" s="182"/>
      <c r="P407" s="182"/>
      <c r="Q407" s="182"/>
      <c r="R407" s="182"/>
      <c r="S407" s="182"/>
      <c r="T407" s="183"/>
      <c r="AT407" s="177" t="s">
        <v>135</v>
      </c>
      <c r="AU407" s="177" t="s">
        <v>133</v>
      </c>
      <c r="AV407" s="174" t="s">
        <v>133</v>
      </c>
      <c r="AW407" s="174" t="s">
        <v>31</v>
      </c>
      <c r="AX407" s="174" t="s">
        <v>74</v>
      </c>
      <c r="AY407" s="177" t="s">
        <v>126</v>
      </c>
    </row>
    <row r="408" s="174" customFormat="true" ht="12.8" hidden="false" customHeight="false" outlineLevel="0" collapsed="false">
      <c r="B408" s="175"/>
      <c r="D408" s="176" t="s">
        <v>135</v>
      </c>
      <c r="E408" s="177"/>
      <c r="F408" s="178" t="s">
        <v>929</v>
      </c>
      <c r="H408" s="179" t="n">
        <v>18.652</v>
      </c>
      <c r="I408" s="180"/>
      <c r="L408" s="175"/>
      <c r="M408" s="181"/>
      <c r="N408" s="182"/>
      <c r="O408" s="182"/>
      <c r="P408" s="182"/>
      <c r="Q408" s="182"/>
      <c r="R408" s="182"/>
      <c r="S408" s="182"/>
      <c r="T408" s="183"/>
      <c r="AT408" s="177" t="s">
        <v>135</v>
      </c>
      <c r="AU408" s="177" t="s">
        <v>133</v>
      </c>
      <c r="AV408" s="174" t="s">
        <v>133</v>
      </c>
      <c r="AW408" s="174" t="s">
        <v>31</v>
      </c>
      <c r="AX408" s="174" t="s">
        <v>74</v>
      </c>
      <c r="AY408" s="177" t="s">
        <v>126</v>
      </c>
    </row>
    <row r="409" s="206" customFormat="true" ht="12.8" hidden="false" customHeight="false" outlineLevel="0" collapsed="false">
      <c r="B409" s="207"/>
      <c r="D409" s="176" t="s">
        <v>135</v>
      </c>
      <c r="E409" s="208"/>
      <c r="F409" s="209" t="s">
        <v>923</v>
      </c>
      <c r="H409" s="210" t="n">
        <v>406.302</v>
      </c>
      <c r="I409" s="211"/>
      <c r="L409" s="207"/>
      <c r="M409" s="212"/>
      <c r="N409" s="213"/>
      <c r="O409" s="213"/>
      <c r="P409" s="213"/>
      <c r="Q409" s="213"/>
      <c r="R409" s="213"/>
      <c r="S409" s="213"/>
      <c r="T409" s="214"/>
      <c r="AT409" s="208" t="s">
        <v>135</v>
      </c>
      <c r="AU409" s="208" t="s">
        <v>133</v>
      </c>
      <c r="AV409" s="206" t="s">
        <v>142</v>
      </c>
      <c r="AW409" s="206" t="s">
        <v>31</v>
      </c>
      <c r="AX409" s="206" t="s">
        <v>74</v>
      </c>
      <c r="AY409" s="208" t="s">
        <v>126</v>
      </c>
    </row>
    <row r="410" s="184" customFormat="true" ht="12.8" hidden="false" customHeight="false" outlineLevel="0" collapsed="false">
      <c r="B410" s="185"/>
      <c r="D410" s="176" t="s">
        <v>135</v>
      </c>
      <c r="E410" s="186"/>
      <c r="F410" s="187" t="s">
        <v>161</v>
      </c>
      <c r="H410" s="188" t="n">
        <v>539.402</v>
      </c>
      <c r="I410" s="189"/>
      <c r="L410" s="185"/>
      <c r="M410" s="190"/>
      <c r="N410" s="191"/>
      <c r="O410" s="191"/>
      <c r="P410" s="191"/>
      <c r="Q410" s="191"/>
      <c r="R410" s="191"/>
      <c r="S410" s="191"/>
      <c r="T410" s="192"/>
      <c r="AT410" s="186" t="s">
        <v>135</v>
      </c>
      <c r="AU410" s="186" t="s">
        <v>133</v>
      </c>
      <c r="AV410" s="184" t="s">
        <v>132</v>
      </c>
      <c r="AW410" s="184" t="s">
        <v>31</v>
      </c>
      <c r="AX410" s="184" t="s">
        <v>79</v>
      </c>
      <c r="AY410" s="186" t="s">
        <v>126</v>
      </c>
    </row>
    <row r="411" s="27" customFormat="true" ht="24.15" hidden="false" customHeight="true" outlineLevel="0" collapsed="false">
      <c r="A411" s="22"/>
      <c r="B411" s="160"/>
      <c r="C411" s="204" t="s">
        <v>930</v>
      </c>
      <c r="D411" s="161" t="s">
        <v>128</v>
      </c>
      <c r="E411" s="162" t="s">
        <v>931</v>
      </c>
      <c r="F411" s="163" t="s">
        <v>932</v>
      </c>
      <c r="G411" s="164" t="s">
        <v>145</v>
      </c>
      <c r="H411" s="165" t="n">
        <v>539.402</v>
      </c>
      <c r="I411" s="166"/>
      <c r="J411" s="167" t="n">
        <f aca="false">ROUND(I411*H411,2)</f>
        <v>0</v>
      </c>
      <c r="K411" s="163" t="s">
        <v>146</v>
      </c>
      <c r="L411" s="23"/>
      <c r="M411" s="168"/>
      <c r="N411" s="169" t="s">
        <v>40</v>
      </c>
      <c r="O411" s="60"/>
      <c r="P411" s="170" t="n">
        <f aca="false">O411*H411</f>
        <v>0</v>
      </c>
      <c r="Q411" s="170" t="n">
        <v>0</v>
      </c>
      <c r="R411" s="170" t="n">
        <f aca="false">Q411*H411</f>
        <v>0</v>
      </c>
      <c r="S411" s="170" t="n">
        <v>0</v>
      </c>
      <c r="T411" s="171" t="n">
        <f aca="false">S411*H411</f>
        <v>0</v>
      </c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R411" s="172" t="s">
        <v>147</v>
      </c>
      <c r="AT411" s="172" t="s">
        <v>128</v>
      </c>
      <c r="AU411" s="172" t="s">
        <v>133</v>
      </c>
      <c r="AY411" s="3" t="s">
        <v>126</v>
      </c>
      <c r="BE411" s="173" t="n">
        <f aca="false">IF(N411="základní",J411,0)</f>
        <v>0</v>
      </c>
      <c r="BF411" s="173" t="n">
        <f aca="false">IF(N411="snížená",J411,0)</f>
        <v>0</v>
      </c>
      <c r="BG411" s="173" t="n">
        <f aca="false">IF(N411="zákl. přenesená",J411,0)</f>
        <v>0</v>
      </c>
      <c r="BH411" s="173" t="n">
        <f aca="false">IF(N411="sníž. přenesená",J411,0)</f>
        <v>0</v>
      </c>
      <c r="BI411" s="173" t="n">
        <f aca="false">IF(N411="nulová",J411,0)</f>
        <v>0</v>
      </c>
      <c r="BJ411" s="3" t="s">
        <v>133</v>
      </c>
      <c r="BK411" s="173" t="n">
        <f aca="false">ROUND(I411*H411,2)</f>
        <v>0</v>
      </c>
      <c r="BL411" s="3" t="s">
        <v>147</v>
      </c>
      <c r="BM411" s="172" t="s">
        <v>933</v>
      </c>
    </row>
    <row r="412" s="27" customFormat="true" ht="24.15" hidden="false" customHeight="true" outlineLevel="0" collapsed="false">
      <c r="A412" s="22"/>
      <c r="B412" s="160"/>
      <c r="C412" s="204" t="s">
        <v>934</v>
      </c>
      <c r="D412" s="161" t="s">
        <v>128</v>
      </c>
      <c r="E412" s="162" t="s">
        <v>935</v>
      </c>
      <c r="F412" s="163" t="s">
        <v>936</v>
      </c>
      <c r="G412" s="164" t="s">
        <v>145</v>
      </c>
      <c r="H412" s="165" t="n">
        <v>1</v>
      </c>
      <c r="I412" s="166"/>
      <c r="J412" s="167" t="n">
        <f aca="false">ROUND(I412*H412,2)</f>
        <v>0</v>
      </c>
      <c r="K412" s="163" t="s">
        <v>146</v>
      </c>
      <c r="L412" s="23"/>
      <c r="M412" s="168"/>
      <c r="N412" s="169" t="s">
        <v>40</v>
      </c>
      <c r="O412" s="60"/>
      <c r="P412" s="170" t="n">
        <f aca="false">O412*H412</f>
        <v>0</v>
      </c>
      <c r="Q412" s="170" t="n">
        <v>0.00025</v>
      </c>
      <c r="R412" s="170" t="n">
        <f aca="false">Q412*H412</f>
        <v>0.00025</v>
      </c>
      <c r="S412" s="170" t="n">
        <v>0</v>
      </c>
      <c r="T412" s="171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2" t="s">
        <v>147</v>
      </c>
      <c r="AT412" s="172" t="s">
        <v>128</v>
      </c>
      <c r="AU412" s="172" t="s">
        <v>133</v>
      </c>
      <c r="AY412" s="3" t="s">
        <v>126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133</v>
      </c>
      <c r="BK412" s="173" t="n">
        <f aca="false">ROUND(I412*H412,2)</f>
        <v>0</v>
      </c>
      <c r="BL412" s="3" t="s">
        <v>147</v>
      </c>
      <c r="BM412" s="172" t="s">
        <v>937</v>
      </c>
    </row>
    <row r="413" s="27" customFormat="true" ht="24.15" hidden="false" customHeight="true" outlineLevel="0" collapsed="false">
      <c r="A413" s="22"/>
      <c r="B413" s="160"/>
      <c r="C413" s="204" t="s">
        <v>938</v>
      </c>
      <c r="D413" s="161" t="s">
        <v>128</v>
      </c>
      <c r="E413" s="162" t="s">
        <v>939</v>
      </c>
      <c r="F413" s="163" t="s">
        <v>940</v>
      </c>
      <c r="G413" s="164" t="s">
        <v>145</v>
      </c>
      <c r="H413" s="165" t="n">
        <v>539.402</v>
      </c>
      <c r="I413" s="166"/>
      <c r="J413" s="167" t="n">
        <f aca="false">ROUND(I413*H413,2)</f>
        <v>0</v>
      </c>
      <c r="K413" s="163" t="s">
        <v>146</v>
      </c>
      <c r="L413" s="23"/>
      <c r="M413" s="168"/>
      <c r="N413" s="169" t="s">
        <v>40</v>
      </c>
      <c r="O413" s="60"/>
      <c r="P413" s="170" t="n">
        <f aca="false">O413*H413</f>
        <v>0</v>
      </c>
      <c r="Q413" s="170" t="n">
        <v>0.0002</v>
      </c>
      <c r="R413" s="170" t="n">
        <f aca="false">Q413*H413</f>
        <v>0.1078804</v>
      </c>
      <c r="S413" s="170" t="n">
        <v>0</v>
      </c>
      <c r="T413" s="171" t="n">
        <f aca="false">S413*H413</f>
        <v>0</v>
      </c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R413" s="172" t="s">
        <v>147</v>
      </c>
      <c r="AT413" s="172" t="s">
        <v>128</v>
      </c>
      <c r="AU413" s="172" t="s">
        <v>133</v>
      </c>
      <c r="AY413" s="3" t="s">
        <v>126</v>
      </c>
      <c r="BE413" s="173" t="n">
        <f aca="false">IF(N413="základní",J413,0)</f>
        <v>0</v>
      </c>
      <c r="BF413" s="173" t="n">
        <f aca="false">IF(N413="snížená",J413,0)</f>
        <v>0</v>
      </c>
      <c r="BG413" s="173" t="n">
        <f aca="false">IF(N413="zákl. přenesená",J413,0)</f>
        <v>0</v>
      </c>
      <c r="BH413" s="173" t="n">
        <f aca="false">IF(N413="sníž. přenesená",J413,0)</f>
        <v>0</v>
      </c>
      <c r="BI413" s="173" t="n">
        <f aca="false">IF(N413="nulová",J413,0)</f>
        <v>0</v>
      </c>
      <c r="BJ413" s="3" t="s">
        <v>133</v>
      </c>
      <c r="BK413" s="173" t="n">
        <f aca="false">ROUND(I413*H413,2)</f>
        <v>0</v>
      </c>
      <c r="BL413" s="3" t="s">
        <v>147</v>
      </c>
      <c r="BM413" s="172" t="s">
        <v>941</v>
      </c>
    </row>
    <row r="414" s="27" customFormat="true" ht="24.15" hidden="false" customHeight="true" outlineLevel="0" collapsed="false">
      <c r="A414" s="22"/>
      <c r="B414" s="160"/>
      <c r="C414" s="204" t="s">
        <v>942</v>
      </c>
      <c r="D414" s="161" t="s">
        <v>128</v>
      </c>
      <c r="E414" s="162" t="s">
        <v>943</v>
      </c>
      <c r="F414" s="163" t="s">
        <v>944</v>
      </c>
      <c r="G414" s="164" t="s">
        <v>145</v>
      </c>
      <c r="H414" s="165" t="n">
        <v>539.402</v>
      </c>
      <c r="I414" s="166"/>
      <c r="J414" s="167" t="n">
        <f aca="false">ROUND(I414*H414,2)</f>
        <v>0</v>
      </c>
      <c r="K414" s="163" t="s">
        <v>146</v>
      </c>
      <c r="L414" s="23"/>
      <c r="M414" s="168"/>
      <c r="N414" s="169" t="s">
        <v>40</v>
      </c>
      <c r="O414" s="60"/>
      <c r="P414" s="170" t="n">
        <f aca="false">O414*H414</f>
        <v>0</v>
      </c>
      <c r="Q414" s="170" t="n">
        <v>0.00029</v>
      </c>
      <c r="R414" s="170" t="n">
        <f aca="false">Q414*H414</f>
        <v>0.15642658</v>
      </c>
      <c r="S414" s="170" t="n">
        <v>0</v>
      </c>
      <c r="T414" s="171" t="n">
        <f aca="false"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172" t="s">
        <v>147</v>
      </c>
      <c r="AT414" s="172" t="s">
        <v>128</v>
      </c>
      <c r="AU414" s="172" t="s">
        <v>133</v>
      </c>
      <c r="AY414" s="3" t="s">
        <v>126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3" t="s">
        <v>133</v>
      </c>
      <c r="BK414" s="173" t="n">
        <f aca="false">ROUND(I414*H414,2)</f>
        <v>0</v>
      </c>
      <c r="BL414" s="3" t="s">
        <v>147</v>
      </c>
      <c r="BM414" s="172" t="s">
        <v>945</v>
      </c>
    </row>
    <row r="415" s="146" customFormat="true" ht="25.9" hidden="false" customHeight="true" outlineLevel="0" collapsed="false">
      <c r="B415" s="147"/>
      <c r="D415" s="148" t="s">
        <v>73</v>
      </c>
      <c r="E415" s="149" t="s">
        <v>946</v>
      </c>
      <c r="F415" s="149" t="s">
        <v>947</v>
      </c>
      <c r="I415" s="150"/>
      <c r="J415" s="151" t="n">
        <f aca="false">BK415</f>
        <v>0</v>
      </c>
      <c r="L415" s="147"/>
      <c r="M415" s="152"/>
      <c r="N415" s="153"/>
      <c r="O415" s="153"/>
      <c r="P415" s="154" t="n">
        <f aca="false">SUM(P416:P421)</f>
        <v>0</v>
      </c>
      <c r="Q415" s="153"/>
      <c r="R415" s="154" t="n">
        <f aca="false">SUM(R416:R421)</f>
        <v>0</v>
      </c>
      <c r="S415" s="153"/>
      <c r="T415" s="155" t="n">
        <f aca="false">SUM(T416:T421)</f>
        <v>0</v>
      </c>
      <c r="AR415" s="148" t="s">
        <v>132</v>
      </c>
      <c r="AT415" s="156" t="s">
        <v>73</v>
      </c>
      <c r="AU415" s="156" t="s">
        <v>74</v>
      </c>
      <c r="AY415" s="148" t="s">
        <v>126</v>
      </c>
      <c r="BK415" s="157" t="n">
        <f aca="false">SUM(BK416:BK421)</f>
        <v>0</v>
      </c>
    </row>
    <row r="416" s="27" customFormat="true" ht="16.5" hidden="false" customHeight="true" outlineLevel="0" collapsed="false">
      <c r="A416" s="22"/>
      <c r="B416" s="160"/>
      <c r="C416" s="204" t="s">
        <v>948</v>
      </c>
      <c r="D416" s="161" t="s">
        <v>128</v>
      </c>
      <c r="E416" s="162" t="s">
        <v>949</v>
      </c>
      <c r="F416" s="163" t="s">
        <v>950</v>
      </c>
      <c r="G416" s="164" t="s">
        <v>201</v>
      </c>
      <c r="H416" s="165" t="n">
        <v>12</v>
      </c>
      <c r="I416" s="166"/>
      <c r="J416" s="167" t="n">
        <f aca="false">ROUND(I416*H416,2)</f>
        <v>0</v>
      </c>
      <c r="K416" s="163" t="s">
        <v>146</v>
      </c>
      <c r="L416" s="23"/>
      <c r="M416" s="168"/>
      <c r="N416" s="169" t="s">
        <v>40</v>
      </c>
      <c r="O416" s="60"/>
      <c r="P416" s="170" t="n">
        <f aca="false">O416*H416</f>
        <v>0</v>
      </c>
      <c r="Q416" s="170" t="n">
        <v>0</v>
      </c>
      <c r="R416" s="170" t="n">
        <f aca="false">Q416*H416</f>
        <v>0</v>
      </c>
      <c r="S416" s="170" t="n">
        <v>0</v>
      </c>
      <c r="T416" s="171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2" t="s">
        <v>951</v>
      </c>
      <c r="AT416" s="172" t="s">
        <v>128</v>
      </c>
      <c r="AU416" s="172" t="s">
        <v>79</v>
      </c>
      <c r="AY416" s="3" t="s">
        <v>126</v>
      </c>
      <c r="BE416" s="173" t="n">
        <f aca="false">IF(N416="základní",J416,0)</f>
        <v>0</v>
      </c>
      <c r="BF416" s="173" t="n">
        <f aca="false">IF(N416="snížená",J416,0)</f>
        <v>0</v>
      </c>
      <c r="BG416" s="173" t="n">
        <f aca="false">IF(N416="zákl. přenesená",J416,0)</f>
        <v>0</v>
      </c>
      <c r="BH416" s="173" t="n">
        <f aca="false">IF(N416="sníž. přenesená",J416,0)</f>
        <v>0</v>
      </c>
      <c r="BI416" s="173" t="n">
        <f aca="false">IF(N416="nulová",J416,0)</f>
        <v>0</v>
      </c>
      <c r="BJ416" s="3" t="s">
        <v>133</v>
      </c>
      <c r="BK416" s="173" t="n">
        <f aca="false">ROUND(I416*H416,2)</f>
        <v>0</v>
      </c>
      <c r="BL416" s="3" t="s">
        <v>951</v>
      </c>
      <c r="BM416" s="172" t="s">
        <v>952</v>
      </c>
    </row>
    <row r="417" s="174" customFormat="true" ht="12.8" hidden="false" customHeight="false" outlineLevel="0" collapsed="false">
      <c r="B417" s="175"/>
      <c r="D417" s="176" t="s">
        <v>135</v>
      </c>
      <c r="E417" s="177"/>
      <c r="F417" s="178" t="s">
        <v>953</v>
      </c>
      <c r="H417" s="179" t="n">
        <v>12</v>
      </c>
      <c r="I417" s="180"/>
      <c r="L417" s="175"/>
      <c r="M417" s="181"/>
      <c r="N417" s="182"/>
      <c r="O417" s="182"/>
      <c r="P417" s="182"/>
      <c r="Q417" s="182"/>
      <c r="R417" s="182"/>
      <c r="S417" s="182"/>
      <c r="T417" s="183"/>
      <c r="AT417" s="177" t="s">
        <v>135</v>
      </c>
      <c r="AU417" s="177" t="s">
        <v>79</v>
      </c>
      <c r="AV417" s="174" t="s">
        <v>133</v>
      </c>
      <c r="AW417" s="174" t="s">
        <v>31</v>
      </c>
      <c r="AX417" s="174" t="s">
        <v>74</v>
      </c>
      <c r="AY417" s="177" t="s">
        <v>126</v>
      </c>
    </row>
    <row r="418" s="184" customFormat="true" ht="12.8" hidden="false" customHeight="false" outlineLevel="0" collapsed="false">
      <c r="B418" s="185"/>
      <c r="D418" s="176" t="s">
        <v>135</v>
      </c>
      <c r="E418" s="186"/>
      <c r="F418" s="187" t="s">
        <v>161</v>
      </c>
      <c r="H418" s="188" t="n">
        <v>12</v>
      </c>
      <c r="I418" s="189"/>
      <c r="L418" s="185"/>
      <c r="M418" s="190"/>
      <c r="N418" s="191"/>
      <c r="O418" s="191"/>
      <c r="P418" s="191"/>
      <c r="Q418" s="191"/>
      <c r="R418" s="191"/>
      <c r="S418" s="191"/>
      <c r="T418" s="192"/>
      <c r="AT418" s="186" t="s">
        <v>135</v>
      </c>
      <c r="AU418" s="186" t="s">
        <v>79</v>
      </c>
      <c r="AV418" s="184" t="s">
        <v>132</v>
      </c>
      <c r="AW418" s="184" t="s">
        <v>31</v>
      </c>
      <c r="AX418" s="184" t="s">
        <v>79</v>
      </c>
      <c r="AY418" s="186" t="s">
        <v>126</v>
      </c>
    </row>
    <row r="419" s="27" customFormat="true" ht="16.5" hidden="false" customHeight="true" outlineLevel="0" collapsed="false">
      <c r="A419" s="22"/>
      <c r="B419" s="160"/>
      <c r="C419" s="204" t="s">
        <v>954</v>
      </c>
      <c r="D419" s="161" t="s">
        <v>128</v>
      </c>
      <c r="E419" s="162" t="s">
        <v>955</v>
      </c>
      <c r="F419" s="163" t="s">
        <v>956</v>
      </c>
      <c r="G419" s="164" t="s">
        <v>201</v>
      </c>
      <c r="H419" s="165" t="n">
        <v>12</v>
      </c>
      <c r="I419" s="166"/>
      <c r="J419" s="167" t="n">
        <f aca="false">ROUND(I419*H419,2)</f>
        <v>0</v>
      </c>
      <c r="K419" s="163" t="s">
        <v>146</v>
      </c>
      <c r="L419" s="23"/>
      <c r="M419" s="168"/>
      <c r="N419" s="169" t="s">
        <v>40</v>
      </c>
      <c r="O419" s="60"/>
      <c r="P419" s="170" t="n">
        <f aca="false">O419*H419</f>
        <v>0</v>
      </c>
      <c r="Q419" s="170" t="n">
        <v>0</v>
      </c>
      <c r="R419" s="170" t="n">
        <f aca="false">Q419*H419</f>
        <v>0</v>
      </c>
      <c r="S419" s="170" t="n">
        <v>0</v>
      </c>
      <c r="T419" s="171" t="n">
        <f aca="false">S419*H419</f>
        <v>0</v>
      </c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R419" s="172" t="s">
        <v>951</v>
      </c>
      <c r="AT419" s="172" t="s">
        <v>128</v>
      </c>
      <c r="AU419" s="172" t="s">
        <v>79</v>
      </c>
      <c r="AY419" s="3" t="s">
        <v>126</v>
      </c>
      <c r="BE419" s="173" t="n">
        <f aca="false">IF(N419="základní",J419,0)</f>
        <v>0</v>
      </c>
      <c r="BF419" s="173" t="n">
        <f aca="false">IF(N419="snížená",J419,0)</f>
        <v>0</v>
      </c>
      <c r="BG419" s="173" t="n">
        <f aca="false">IF(N419="zákl. přenesená",J419,0)</f>
        <v>0</v>
      </c>
      <c r="BH419" s="173" t="n">
        <f aca="false">IF(N419="sníž. přenesená",J419,0)</f>
        <v>0</v>
      </c>
      <c r="BI419" s="173" t="n">
        <f aca="false">IF(N419="nulová",J419,0)</f>
        <v>0</v>
      </c>
      <c r="BJ419" s="3" t="s">
        <v>133</v>
      </c>
      <c r="BK419" s="173" t="n">
        <f aca="false">ROUND(I419*H419,2)</f>
        <v>0</v>
      </c>
      <c r="BL419" s="3" t="s">
        <v>951</v>
      </c>
      <c r="BM419" s="172" t="s">
        <v>957</v>
      </c>
    </row>
    <row r="420" s="174" customFormat="true" ht="12.8" hidden="false" customHeight="false" outlineLevel="0" collapsed="false">
      <c r="B420" s="175"/>
      <c r="D420" s="176" t="s">
        <v>135</v>
      </c>
      <c r="E420" s="177"/>
      <c r="F420" s="178" t="s">
        <v>958</v>
      </c>
      <c r="H420" s="179" t="n">
        <v>12</v>
      </c>
      <c r="I420" s="180"/>
      <c r="L420" s="175"/>
      <c r="M420" s="181"/>
      <c r="N420" s="182"/>
      <c r="O420" s="182"/>
      <c r="P420" s="182"/>
      <c r="Q420" s="182"/>
      <c r="R420" s="182"/>
      <c r="S420" s="182"/>
      <c r="T420" s="183"/>
      <c r="AT420" s="177" t="s">
        <v>135</v>
      </c>
      <c r="AU420" s="177" t="s">
        <v>79</v>
      </c>
      <c r="AV420" s="174" t="s">
        <v>133</v>
      </c>
      <c r="AW420" s="174" t="s">
        <v>31</v>
      </c>
      <c r="AX420" s="174" t="s">
        <v>74</v>
      </c>
      <c r="AY420" s="177" t="s">
        <v>126</v>
      </c>
    </row>
    <row r="421" s="184" customFormat="true" ht="12.8" hidden="false" customHeight="false" outlineLevel="0" collapsed="false">
      <c r="B421" s="185"/>
      <c r="D421" s="176" t="s">
        <v>135</v>
      </c>
      <c r="E421" s="186"/>
      <c r="F421" s="187" t="s">
        <v>161</v>
      </c>
      <c r="H421" s="188" t="n">
        <v>12</v>
      </c>
      <c r="I421" s="189"/>
      <c r="L421" s="185"/>
      <c r="M421" s="190"/>
      <c r="N421" s="191"/>
      <c r="O421" s="191"/>
      <c r="P421" s="191"/>
      <c r="Q421" s="191"/>
      <c r="R421" s="191"/>
      <c r="S421" s="191"/>
      <c r="T421" s="192"/>
      <c r="AT421" s="186" t="s">
        <v>135</v>
      </c>
      <c r="AU421" s="186" t="s">
        <v>79</v>
      </c>
      <c r="AV421" s="184" t="s">
        <v>132</v>
      </c>
      <c r="AW421" s="184" t="s">
        <v>31</v>
      </c>
      <c r="AX421" s="184" t="s">
        <v>79</v>
      </c>
      <c r="AY421" s="186" t="s">
        <v>126</v>
      </c>
    </row>
    <row r="422" s="146" customFormat="true" ht="25.9" hidden="false" customHeight="true" outlineLevel="0" collapsed="false">
      <c r="B422" s="147"/>
      <c r="D422" s="148" t="s">
        <v>73</v>
      </c>
      <c r="E422" s="149" t="s">
        <v>959</v>
      </c>
      <c r="F422" s="149" t="s">
        <v>960</v>
      </c>
      <c r="I422" s="150"/>
      <c r="J422" s="151" t="n">
        <f aca="false">BK422</f>
        <v>0</v>
      </c>
      <c r="L422" s="147"/>
      <c r="M422" s="152"/>
      <c r="N422" s="153"/>
      <c r="O422" s="153"/>
      <c r="P422" s="154" t="n">
        <f aca="false">P423+P425</f>
        <v>0</v>
      </c>
      <c r="Q422" s="153"/>
      <c r="R422" s="154" t="n">
        <f aca="false">R423+R425</f>
        <v>0</v>
      </c>
      <c r="S422" s="153"/>
      <c r="T422" s="155" t="n">
        <f aca="false">T423+T425</f>
        <v>0</v>
      </c>
      <c r="AR422" s="148" t="s">
        <v>154</v>
      </c>
      <c r="AT422" s="156" t="s">
        <v>73</v>
      </c>
      <c r="AU422" s="156" t="s">
        <v>74</v>
      </c>
      <c r="AY422" s="148" t="s">
        <v>126</v>
      </c>
      <c r="BK422" s="157" t="n">
        <f aca="false">BK423+BK425</f>
        <v>0</v>
      </c>
    </row>
    <row r="423" s="146" customFormat="true" ht="22.8" hidden="false" customHeight="true" outlineLevel="0" collapsed="false">
      <c r="B423" s="147"/>
      <c r="D423" s="148" t="s">
        <v>73</v>
      </c>
      <c r="E423" s="158" t="s">
        <v>961</v>
      </c>
      <c r="F423" s="158" t="s">
        <v>962</v>
      </c>
      <c r="I423" s="150"/>
      <c r="J423" s="159" t="n">
        <f aca="false">BK423</f>
        <v>0</v>
      </c>
      <c r="L423" s="147"/>
      <c r="M423" s="152"/>
      <c r="N423" s="153"/>
      <c r="O423" s="153"/>
      <c r="P423" s="154" t="n">
        <f aca="false">P424</f>
        <v>0</v>
      </c>
      <c r="Q423" s="153"/>
      <c r="R423" s="154" t="n">
        <f aca="false">R424</f>
        <v>0</v>
      </c>
      <c r="S423" s="153"/>
      <c r="T423" s="155" t="n">
        <f aca="false">T424</f>
        <v>0</v>
      </c>
      <c r="AR423" s="148" t="s">
        <v>154</v>
      </c>
      <c r="AT423" s="156" t="s">
        <v>73</v>
      </c>
      <c r="AU423" s="156" t="s">
        <v>79</v>
      </c>
      <c r="AY423" s="148" t="s">
        <v>126</v>
      </c>
      <c r="BK423" s="157" t="n">
        <f aca="false">BK424</f>
        <v>0</v>
      </c>
    </row>
    <row r="424" s="27" customFormat="true" ht="16.5" hidden="false" customHeight="true" outlineLevel="0" collapsed="false">
      <c r="A424" s="22"/>
      <c r="B424" s="160"/>
      <c r="C424" s="204" t="s">
        <v>963</v>
      </c>
      <c r="D424" s="161" t="s">
        <v>128</v>
      </c>
      <c r="E424" s="162" t="s">
        <v>964</v>
      </c>
      <c r="F424" s="163" t="s">
        <v>965</v>
      </c>
      <c r="G424" s="164" t="s">
        <v>131</v>
      </c>
      <c r="H424" s="165" t="n">
        <v>1</v>
      </c>
      <c r="I424" s="166"/>
      <c r="J424" s="167" t="n">
        <f aca="false">ROUND(I424*H424,2)</f>
        <v>0</v>
      </c>
      <c r="K424" s="163" t="s">
        <v>146</v>
      </c>
      <c r="L424" s="23"/>
      <c r="M424" s="168"/>
      <c r="N424" s="169" t="s">
        <v>40</v>
      </c>
      <c r="O424" s="60"/>
      <c r="P424" s="170" t="n">
        <f aca="false">O424*H424</f>
        <v>0</v>
      </c>
      <c r="Q424" s="170" t="n">
        <v>0</v>
      </c>
      <c r="R424" s="170" t="n">
        <f aca="false">Q424*H424</f>
        <v>0</v>
      </c>
      <c r="S424" s="170" t="n">
        <v>0</v>
      </c>
      <c r="T424" s="171" t="n">
        <f aca="false">S424*H424</f>
        <v>0</v>
      </c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R424" s="172" t="s">
        <v>966</v>
      </c>
      <c r="AT424" s="172" t="s">
        <v>128</v>
      </c>
      <c r="AU424" s="172" t="s">
        <v>133</v>
      </c>
      <c r="AY424" s="3" t="s">
        <v>126</v>
      </c>
      <c r="BE424" s="173" t="n">
        <f aca="false">IF(N424="základní",J424,0)</f>
        <v>0</v>
      </c>
      <c r="BF424" s="173" t="n">
        <f aca="false">IF(N424="snížená",J424,0)</f>
        <v>0</v>
      </c>
      <c r="BG424" s="173" t="n">
        <f aca="false">IF(N424="zákl. přenesená",J424,0)</f>
        <v>0</v>
      </c>
      <c r="BH424" s="173" t="n">
        <f aca="false">IF(N424="sníž. přenesená",J424,0)</f>
        <v>0</v>
      </c>
      <c r="BI424" s="173" t="n">
        <f aca="false">IF(N424="nulová",J424,0)</f>
        <v>0</v>
      </c>
      <c r="BJ424" s="3" t="s">
        <v>133</v>
      </c>
      <c r="BK424" s="173" t="n">
        <f aca="false">ROUND(I424*H424,2)</f>
        <v>0</v>
      </c>
      <c r="BL424" s="3" t="s">
        <v>966</v>
      </c>
      <c r="BM424" s="172" t="s">
        <v>967</v>
      </c>
    </row>
    <row r="425" s="146" customFormat="true" ht="22.8" hidden="false" customHeight="true" outlineLevel="0" collapsed="false">
      <c r="B425" s="147"/>
      <c r="D425" s="148" t="s">
        <v>73</v>
      </c>
      <c r="E425" s="158" t="s">
        <v>968</v>
      </c>
      <c r="F425" s="158" t="s">
        <v>969</v>
      </c>
      <c r="I425" s="150"/>
      <c r="J425" s="159" t="n">
        <f aca="false">BK425</f>
        <v>0</v>
      </c>
      <c r="L425" s="147"/>
      <c r="M425" s="152"/>
      <c r="N425" s="153"/>
      <c r="O425" s="153"/>
      <c r="P425" s="154" t="n">
        <f aca="false">P426</f>
        <v>0</v>
      </c>
      <c r="Q425" s="153"/>
      <c r="R425" s="154" t="n">
        <f aca="false">R426</f>
        <v>0</v>
      </c>
      <c r="S425" s="153"/>
      <c r="T425" s="155" t="n">
        <f aca="false">T426</f>
        <v>0</v>
      </c>
      <c r="AR425" s="148" t="s">
        <v>154</v>
      </c>
      <c r="AT425" s="156" t="s">
        <v>73</v>
      </c>
      <c r="AU425" s="156" t="s">
        <v>79</v>
      </c>
      <c r="AY425" s="148" t="s">
        <v>126</v>
      </c>
      <c r="BK425" s="157" t="n">
        <f aca="false">BK426</f>
        <v>0</v>
      </c>
    </row>
    <row r="426" s="27" customFormat="true" ht="16.5" hidden="false" customHeight="true" outlineLevel="0" collapsed="false">
      <c r="A426" s="22"/>
      <c r="B426" s="160"/>
      <c r="C426" s="204" t="s">
        <v>970</v>
      </c>
      <c r="D426" s="161" t="s">
        <v>128</v>
      </c>
      <c r="E426" s="162" t="s">
        <v>971</v>
      </c>
      <c r="F426" s="163" t="s">
        <v>972</v>
      </c>
      <c r="G426" s="164" t="s">
        <v>131</v>
      </c>
      <c r="H426" s="165" t="n">
        <v>1</v>
      </c>
      <c r="I426" s="166"/>
      <c r="J426" s="167" t="n">
        <f aca="false">ROUND(I426*H426,2)</f>
        <v>0</v>
      </c>
      <c r="K426" s="163" t="s">
        <v>146</v>
      </c>
      <c r="L426" s="23"/>
      <c r="M426" s="215"/>
      <c r="N426" s="216" t="s">
        <v>40</v>
      </c>
      <c r="O426" s="217"/>
      <c r="P426" s="218" t="n">
        <f aca="false">O426*H426</f>
        <v>0</v>
      </c>
      <c r="Q426" s="218" t="n">
        <v>0</v>
      </c>
      <c r="R426" s="218" t="n">
        <f aca="false">Q426*H426</f>
        <v>0</v>
      </c>
      <c r="S426" s="218" t="n">
        <v>0</v>
      </c>
      <c r="T426" s="219" t="n">
        <f aca="false">S426*H426</f>
        <v>0</v>
      </c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R426" s="172" t="s">
        <v>966</v>
      </c>
      <c r="AT426" s="172" t="s">
        <v>128</v>
      </c>
      <c r="AU426" s="172" t="s">
        <v>133</v>
      </c>
      <c r="AY426" s="3" t="s">
        <v>126</v>
      </c>
      <c r="BE426" s="173" t="n">
        <f aca="false">IF(N426="základní",J426,0)</f>
        <v>0</v>
      </c>
      <c r="BF426" s="173" t="n">
        <f aca="false">IF(N426="snížená",J426,0)</f>
        <v>0</v>
      </c>
      <c r="BG426" s="173" t="n">
        <f aca="false">IF(N426="zákl. přenesená",J426,0)</f>
        <v>0</v>
      </c>
      <c r="BH426" s="173" t="n">
        <f aca="false">IF(N426="sníž. přenesená",J426,0)</f>
        <v>0</v>
      </c>
      <c r="BI426" s="173" t="n">
        <f aca="false">IF(N426="nulová",J426,0)</f>
        <v>0</v>
      </c>
      <c r="BJ426" s="3" t="s">
        <v>133</v>
      </c>
      <c r="BK426" s="173" t="n">
        <f aca="false">ROUND(I426*H426,2)</f>
        <v>0</v>
      </c>
      <c r="BL426" s="3" t="s">
        <v>966</v>
      </c>
      <c r="BM426" s="172" t="s">
        <v>973</v>
      </c>
    </row>
    <row r="427" s="27" customFormat="true" ht="6.95" hidden="false" customHeight="true" outlineLevel="0" collapsed="false">
      <c r="A427" s="22"/>
      <c r="B427" s="44"/>
      <c r="C427" s="45"/>
      <c r="D427" s="45"/>
      <c r="E427" s="45"/>
      <c r="F427" s="45"/>
      <c r="G427" s="45"/>
      <c r="H427" s="45"/>
      <c r="I427" s="45"/>
      <c r="J427" s="45"/>
      <c r="K427" s="45"/>
      <c r="L427" s="23"/>
      <c r="M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</row>
  </sheetData>
  <autoFilter ref="C135:K426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2021-11-24T16:15:56Z</dcterms:created>
  <dc:creator>Eva-TOSH\Eva</dc:creator>
  <dc:description/>
  <dc:language>cs-CZ</dc:language>
  <cp:lastModifiedBy/>
  <dcterms:modified xsi:type="dcterms:W3CDTF">2021-11-24T17:17:34Z</dcterms:modified>
  <cp:revision>1</cp:revision>
  <dc:subject/>
  <dc:title/>
</cp:coreProperties>
</file>